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na\Desktop\anđela 12.09.2019\"/>
    </mc:Choice>
  </mc:AlternateContent>
  <xr:revisionPtr revIDLastSave="0" documentId="13_ncr:1_{41F9BFE7-9DF6-46B5-910C-61C26CA53437}" xr6:coauthVersionLast="45" xr6:coauthVersionMax="45" xr10:uidLastSave="{00000000-0000-0000-0000-000000000000}"/>
  <bookViews>
    <workbookView xWindow="-120" yWindow="-120" windowWidth="29040" windowHeight="15840" activeTab="7" xr2:uid="{00000000-000D-0000-FFFF-FFFF00000000}"/>
  </bookViews>
  <sheets>
    <sheet name="Naslovna" sheetId="12" r:id="rId1"/>
    <sheet name="Prihodi" sheetId="5" r:id="rId2"/>
    <sheet name="Analitički prikaz Računa finan." sheetId="13" r:id="rId3"/>
    <sheet name="Rashodi" sheetId="6" r:id="rId4"/>
    <sheet name="Racun financiranja" sheetId="7" r:id="rId5"/>
    <sheet name="razdjel 1" sheetId="8" r:id="rId6"/>
    <sheet name="razdjel 2" sheetId="9" r:id="rId7"/>
    <sheet name="Plan razv 2019" sheetId="11" r:id="rId8"/>
  </sheets>
  <definedNames>
    <definedName name="OLE_LINK1" localSheetId="7">'Plan razv 2019'!$A$7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" i="13" l="1"/>
  <c r="C13" i="13"/>
  <c r="C12" i="13" l="1"/>
  <c r="C5" i="13" s="1"/>
  <c r="E140" i="9" l="1"/>
  <c r="I86" i="11" l="1"/>
  <c r="I85" i="11"/>
  <c r="I84" i="11"/>
  <c r="H85" i="11"/>
  <c r="H84" i="11"/>
  <c r="I38" i="11"/>
  <c r="I24" i="11"/>
  <c r="I23" i="11"/>
  <c r="I14" i="11"/>
  <c r="H14" i="11"/>
  <c r="G14" i="11"/>
  <c r="I45" i="11"/>
  <c r="I46" i="11"/>
  <c r="I47" i="11"/>
  <c r="I48" i="11"/>
  <c r="I50" i="11"/>
  <c r="I51" i="11"/>
  <c r="I52" i="11"/>
  <c r="I53" i="11"/>
  <c r="I54" i="11"/>
  <c r="I55" i="11"/>
  <c r="I56" i="11"/>
  <c r="I57" i="11"/>
  <c r="I58" i="11"/>
  <c r="I59" i="11"/>
  <c r="I60" i="11"/>
  <c r="I61" i="11"/>
  <c r="I62" i="11"/>
  <c r="I63" i="11"/>
  <c r="I64" i="11"/>
  <c r="I67" i="11"/>
  <c r="I68" i="11"/>
  <c r="I69" i="11"/>
  <c r="I70" i="11"/>
  <c r="I73" i="11"/>
  <c r="I74" i="11"/>
  <c r="I75" i="11"/>
  <c r="I76" i="11"/>
  <c r="I77" i="11"/>
  <c r="I79" i="11"/>
  <c r="I80" i="11"/>
  <c r="I81" i="11"/>
  <c r="I82" i="11"/>
  <c r="I83" i="11"/>
  <c r="I44" i="11"/>
  <c r="I31" i="11"/>
  <c r="I32" i="11"/>
  <c r="I33" i="11"/>
  <c r="I34" i="11"/>
  <c r="I35" i="11"/>
  <c r="I36" i="11"/>
  <c r="I37" i="11"/>
  <c r="I30" i="11"/>
  <c r="I19" i="11"/>
  <c r="I20" i="11"/>
  <c r="I21" i="11"/>
  <c r="I18" i="11"/>
  <c r="I11" i="11"/>
  <c r="E422" i="8" l="1"/>
  <c r="E384" i="8"/>
  <c r="E307" i="8"/>
  <c r="E290" i="8"/>
  <c r="E287" i="8"/>
  <c r="E116" i="8" l="1"/>
  <c r="E85" i="8"/>
  <c r="E81" i="8" s="1"/>
  <c r="E74" i="8" s="1"/>
  <c r="E77" i="8"/>
  <c r="E69" i="8"/>
  <c r="E58" i="8"/>
  <c r="E50" i="8"/>
  <c r="E39" i="8"/>
  <c r="E33" i="8"/>
  <c r="E28" i="8"/>
  <c r="E23" i="8"/>
  <c r="E224" i="9" l="1"/>
  <c r="E413" i="9"/>
  <c r="E123" i="9"/>
  <c r="G111" i="6" l="1"/>
  <c r="G106" i="6"/>
  <c r="G97" i="6"/>
  <c r="G96" i="6"/>
  <c r="G92" i="6"/>
  <c r="G73" i="6"/>
  <c r="G71" i="6"/>
  <c r="G62" i="6"/>
  <c r="G56" i="6"/>
  <c r="G45" i="6"/>
  <c r="G35" i="6"/>
  <c r="G23" i="6"/>
  <c r="G15" i="6"/>
  <c r="G11" i="6"/>
  <c r="F115" i="6"/>
  <c r="F114" i="6"/>
  <c r="F112" i="6"/>
  <c r="F111" i="6"/>
  <c r="F110" i="6"/>
  <c r="F109" i="6"/>
  <c r="F107" i="6"/>
  <c r="F104" i="6"/>
  <c r="F103" i="6"/>
  <c r="F102" i="6"/>
  <c r="F93" i="6"/>
  <c r="F92" i="6"/>
  <c r="F85" i="6"/>
  <c r="F84" i="6"/>
  <c r="F83" i="6"/>
  <c r="F79" i="6"/>
  <c r="F78" i="6"/>
  <c r="F74" i="6"/>
  <c r="F73" i="6"/>
  <c r="F72" i="6"/>
  <c r="F71" i="6"/>
  <c r="F66" i="6"/>
  <c r="F65" i="6"/>
  <c r="F57" i="6"/>
  <c r="F53" i="6"/>
  <c r="F52" i="6"/>
  <c r="F51" i="6"/>
  <c r="F50" i="6"/>
  <c r="F49" i="6"/>
  <c r="F48" i="6"/>
  <c r="F44" i="6"/>
  <c r="F43" i="6"/>
  <c r="F42" i="6"/>
  <c r="F41" i="6"/>
  <c r="F40" i="6"/>
  <c r="F39" i="6"/>
  <c r="F38" i="6"/>
  <c r="F37" i="6"/>
  <c r="F36" i="6"/>
  <c r="F34" i="6"/>
  <c r="F33" i="6"/>
  <c r="F32" i="6"/>
  <c r="F31" i="6"/>
  <c r="F30" i="6"/>
  <c r="F29" i="6"/>
  <c r="F27" i="6"/>
  <c r="F26" i="6"/>
  <c r="F25" i="6"/>
  <c r="F24" i="6"/>
  <c r="F20" i="6"/>
  <c r="F19" i="6"/>
  <c r="F18" i="6"/>
  <c r="F16" i="6"/>
  <c r="F15" i="6"/>
  <c r="F14" i="6"/>
  <c r="F12" i="6"/>
  <c r="E113" i="6"/>
  <c r="G113" i="6" s="1"/>
  <c r="E106" i="6"/>
  <c r="E101" i="6"/>
  <c r="E100" i="6" s="1"/>
  <c r="E95" i="6" s="1"/>
  <c r="E86" i="6"/>
  <c r="G86" i="6" s="1"/>
  <c r="E82" i="6"/>
  <c r="E81" i="6" s="1"/>
  <c r="E77" i="6"/>
  <c r="E76" i="6" s="1"/>
  <c r="E68" i="6"/>
  <c r="E64" i="6"/>
  <c r="E61" i="6" s="1"/>
  <c r="E56" i="6"/>
  <c r="E55" i="6" s="1"/>
  <c r="G55" i="6" s="1"/>
  <c r="E47" i="6"/>
  <c r="G47" i="6" s="1"/>
  <c r="E35" i="6"/>
  <c r="E28" i="6"/>
  <c r="G28" i="6" s="1"/>
  <c r="E23" i="6"/>
  <c r="E17" i="6"/>
  <c r="E11" i="6"/>
  <c r="C11" i="6"/>
  <c r="F11" i="6" s="1"/>
  <c r="D81" i="6"/>
  <c r="D100" i="6"/>
  <c r="G81" i="6" l="1"/>
  <c r="G76" i="6"/>
  <c r="G17" i="6"/>
  <c r="G77" i="6"/>
  <c r="G82" i="6"/>
  <c r="G100" i="6"/>
  <c r="E10" i="6"/>
  <c r="E22" i="6"/>
  <c r="G64" i="6"/>
  <c r="G101" i="6"/>
  <c r="E100" i="9"/>
  <c r="E103" i="9"/>
  <c r="E52" i="9"/>
  <c r="E8" i="6" l="1"/>
  <c r="C106" i="6"/>
  <c r="F106" i="6" s="1"/>
  <c r="C101" i="6"/>
  <c r="F101" i="6" s="1"/>
  <c r="C113" i="6"/>
  <c r="C86" i="6"/>
  <c r="C82" i="6"/>
  <c r="C77" i="6"/>
  <c r="C68" i="6"/>
  <c r="F68" i="6" s="1"/>
  <c r="C64" i="6"/>
  <c r="C56" i="6"/>
  <c r="C47" i="6"/>
  <c r="F47" i="6" s="1"/>
  <c r="C35" i="6"/>
  <c r="F35" i="6" s="1"/>
  <c r="C28" i="6"/>
  <c r="F28" i="6" s="1"/>
  <c r="C23" i="6"/>
  <c r="F23" i="6" s="1"/>
  <c r="C17" i="6"/>
  <c r="F17" i="6" s="1"/>
  <c r="C61" i="6" l="1"/>
  <c r="F61" i="6" s="1"/>
  <c r="F64" i="6"/>
  <c r="C76" i="6"/>
  <c r="F76" i="6" s="1"/>
  <c r="F77" i="6"/>
  <c r="E6" i="6"/>
  <c r="C55" i="6"/>
  <c r="F55" i="6" s="1"/>
  <c r="F56" i="6"/>
  <c r="C81" i="6"/>
  <c r="F81" i="6" s="1"/>
  <c r="F82" i="6"/>
  <c r="C100" i="6"/>
  <c r="F113" i="6"/>
  <c r="C22" i="6"/>
  <c r="F22" i="6" s="1"/>
  <c r="C10" i="6"/>
  <c r="F10" i="6" s="1"/>
  <c r="E497" i="8"/>
  <c r="E495" i="8" s="1"/>
  <c r="E485" i="8"/>
  <c r="E478" i="8"/>
  <c r="E471" i="8"/>
  <c r="E468" i="8"/>
  <c r="E462" i="8"/>
  <c r="E458" i="8"/>
  <c r="C95" i="6" l="1"/>
  <c r="F95" i="6" s="1"/>
  <c r="F100" i="6"/>
  <c r="C8" i="6"/>
  <c r="E192" i="8"/>
  <c r="E195" i="8"/>
  <c r="E183" i="8"/>
  <c r="E160" i="8"/>
  <c r="E150" i="8"/>
  <c r="E143" i="8"/>
  <c r="E140" i="8"/>
  <c r="E135" i="8"/>
  <c r="E131" i="8"/>
  <c r="C6" i="6" l="1"/>
  <c r="F6" i="6" s="1"/>
  <c r="F8" i="6"/>
  <c r="E190" i="8"/>
  <c r="E130" i="8"/>
  <c r="G84" i="5"/>
  <c r="G83" i="5"/>
  <c r="G80" i="5"/>
  <c r="G79" i="5"/>
  <c r="G74" i="5"/>
  <c r="G73" i="5"/>
  <c r="G57" i="5"/>
  <c r="G48" i="5"/>
  <c r="G42" i="5"/>
  <c r="G34" i="5"/>
  <c r="G30" i="5"/>
  <c r="G27" i="5"/>
  <c r="G22" i="5"/>
  <c r="G10" i="5"/>
  <c r="F85" i="5"/>
  <c r="F84" i="5"/>
  <c r="F83" i="5"/>
  <c r="F81" i="5"/>
  <c r="F80" i="5"/>
  <c r="F79" i="5"/>
  <c r="F75" i="5"/>
  <c r="F74" i="5"/>
  <c r="F73" i="5"/>
  <c r="F71" i="5"/>
  <c r="F68" i="5"/>
  <c r="F67" i="5"/>
  <c r="F63" i="5"/>
  <c r="F62" i="5"/>
  <c r="F59" i="5"/>
  <c r="F55" i="5"/>
  <c r="F54" i="5"/>
  <c r="F53" i="5"/>
  <c r="F49" i="5"/>
  <c r="F46" i="5"/>
  <c r="F45" i="5"/>
  <c r="F44" i="5"/>
  <c r="F43" i="5"/>
  <c r="F40" i="5"/>
  <c r="F39" i="5"/>
  <c r="F35" i="5"/>
  <c r="F34" i="5"/>
  <c r="F32" i="5"/>
  <c r="F31" i="5"/>
  <c r="F28" i="5"/>
  <c r="F23" i="5"/>
  <c r="F19" i="5"/>
  <c r="F18" i="5"/>
  <c r="F15" i="5"/>
  <c r="F14" i="5"/>
  <c r="F11" i="5"/>
  <c r="E65" i="5"/>
  <c r="E66" i="5"/>
  <c r="G66" i="5" s="1"/>
  <c r="E61" i="5"/>
  <c r="G61" i="5" s="1"/>
  <c r="E57" i="5"/>
  <c r="E52" i="5"/>
  <c r="G52" i="5" s="1"/>
  <c r="E42" i="5"/>
  <c r="E38" i="5"/>
  <c r="G38" i="5" s="1"/>
  <c r="E13" i="5"/>
  <c r="E17" i="5"/>
  <c r="E30" i="5"/>
  <c r="E21" i="5" s="1"/>
  <c r="E37" i="5"/>
  <c r="E77" i="5"/>
  <c r="G17" i="5" l="1"/>
  <c r="G65" i="5"/>
  <c r="E9" i="5"/>
  <c r="E51" i="5"/>
  <c r="G13" i="5"/>
  <c r="E7" i="5"/>
  <c r="E5" i="5" l="1"/>
  <c r="C77" i="5"/>
  <c r="F77" i="5" s="1"/>
  <c r="C70" i="5"/>
  <c r="F70" i="5" s="1"/>
  <c r="C66" i="5"/>
  <c r="F66" i="5" s="1"/>
  <c r="C61" i="5"/>
  <c r="F61" i="5" s="1"/>
  <c r="C57" i="5"/>
  <c r="F57" i="5" s="1"/>
  <c r="C52" i="5"/>
  <c r="F52" i="5" s="1"/>
  <c r="C48" i="5"/>
  <c r="F48" i="5" s="1"/>
  <c r="C42" i="5"/>
  <c r="F42" i="5" s="1"/>
  <c r="C65" i="5" l="1"/>
  <c r="F65" i="5" s="1"/>
  <c r="C51" i="5"/>
  <c r="F51" i="5" s="1"/>
  <c r="C38" i="5"/>
  <c r="C30" i="5"/>
  <c r="F30" i="5" s="1"/>
  <c r="C27" i="5"/>
  <c r="F27" i="5" s="1"/>
  <c r="C22" i="5"/>
  <c r="F22" i="5" s="1"/>
  <c r="C17" i="5"/>
  <c r="F17" i="5" s="1"/>
  <c r="C13" i="5"/>
  <c r="F13" i="5" s="1"/>
  <c r="C10" i="5"/>
  <c r="F10" i="5" s="1"/>
  <c r="C37" i="5" l="1"/>
  <c r="F37" i="5" s="1"/>
  <c r="F38" i="5"/>
  <c r="C9" i="5"/>
  <c r="F9" i="5" s="1"/>
  <c r="C21" i="5"/>
  <c r="F21" i="5" s="1"/>
  <c r="E10" i="7"/>
  <c r="E8" i="7"/>
  <c r="D5" i="7"/>
  <c r="D7" i="7"/>
  <c r="G26" i="12"/>
  <c r="G24" i="12"/>
  <c r="G17" i="12"/>
  <c r="G16" i="12"/>
  <c r="C7" i="5" l="1"/>
  <c r="F442" i="8"/>
  <c r="F441" i="8"/>
  <c r="F439" i="8"/>
  <c r="F438" i="8"/>
  <c r="C5" i="5" l="1"/>
  <c r="F5" i="5" s="1"/>
  <c r="F7" i="5"/>
  <c r="F447" i="9"/>
  <c r="F446" i="9"/>
  <c r="F444" i="9"/>
  <c r="F433" i="9"/>
  <c r="F420" i="9"/>
  <c r="F419" i="9"/>
  <c r="F417" i="9"/>
  <c r="F413" i="9"/>
  <c r="F412" i="9"/>
  <c r="F409" i="9"/>
  <c r="F408" i="9"/>
  <c r="F398" i="9"/>
  <c r="F397" i="9"/>
  <c r="F395" i="9"/>
  <c r="F384" i="9"/>
  <c r="E436" i="9"/>
  <c r="F436" i="9" s="1"/>
  <c r="E435" i="9"/>
  <c r="F435" i="9" s="1"/>
  <c r="E406" i="9"/>
  <c r="E387" i="9"/>
  <c r="F387" i="9" s="1"/>
  <c r="E386" i="9"/>
  <c r="F386" i="9" s="1"/>
  <c r="F374" i="9"/>
  <c r="F373" i="9"/>
  <c r="F371" i="9"/>
  <c r="F368" i="9"/>
  <c r="F367" i="9"/>
  <c r="F365" i="9"/>
  <c r="E363" i="9"/>
  <c r="F275" i="9"/>
  <c r="F274" i="9"/>
  <c r="F272" i="9"/>
  <c r="F249" i="9"/>
  <c r="F248" i="9"/>
  <c r="F246" i="9"/>
  <c r="F224" i="9"/>
  <c r="F223" i="9"/>
  <c r="F203" i="9"/>
  <c r="F202" i="9"/>
  <c r="F200" i="9"/>
  <c r="F182" i="9"/>
  <c r="F181" i="9"/>
  <c r="F179" i="9"/>
  <c r="F166" i="9"/>
  <c r="F165" i="9"/>
  <c r="F163" i="9"/>
  <c r="F160" i="9"/>
  <c r="F159" i="9"/>
  <c r="F157" i="9"/>
  <c r="F153" i="9"/>
  <c r="F140" i="9"/>
  <c r="F138" i="9"/>
  <c r="F132" i="9"/>
  <c r="F131" i="9"/>
  <c r="F129" i="9"/>
  <c r="F126" i="9"/>
  <c r="F123" i="9"/>
  <c r="E221" i="9"/>
  <c r="E152" i="9"/>
  <c r="E146" i="9"/>
  <c r="E144" i="9" s="1"/>
  <c r="E137" i="9"/>
  <c r="E135" i="9" s="1"/>
  <c r="E122" i="9"/>
  <c r="F108" i="9"/>
  <c r="F107" i="9"/>
  <c r="F103" i="9"/>
  <c r="F102" i="9"/>
  <c r="F90" i="9"/>
  <c r="F89" i="9"/>
  <c r="F87" i="9"/>
  <c r="E92" i="9"/>
  <c r="F82" i="9"/>
  <c r="F81" i="9"/>
  <c r="F79" i="9"/>
  <c r="F76" i="9"/>
  <c r="F75" i="9"/>
  <c r="F73" i="9"/>
  <c r="F71" i="9"/>
  <c r="F70" i="9"/>
  <c r="F68" i="9"/>
  <c r="F66" i="9"/>
  <c r="F65" i="9"/>
  <c r="F63" i="9"/>
  <c r="F61" i="9"/>
  <c r="F60" i="9"/>
  <c r="F58" i="9"/>
  <c r="F55" i="9"/>
  <c r="F52" i="9"/>
  <c r="E51" i="9"/>
  <c r="F44" i="9"/>
  <c r="F43" i="9"/>
  <c r="F41" i="9"/>
  <c r="F38" i="9"/>
  <c r="F37" i="9"/>
  <c r="F35" i="9"/>
  <c r="F32" i="9"/>
  <c r="F31" i="9"/>
  <c r="F29" i="9"/>
  <c r="F26" i="9"/>
  <c r="F25" i="9"/>
  <c r="F23" i="9"/>
  <c r="F20" i="9"/>
  <c r="F19" i="9"/>
  <c r="F17" i="9"/>
  <c r="F14" i="9"/>
  <c r="F12" i="9"/>
  <c r="E11" i="9"/>
  <c r="E9" i="9" l="1"/>
  <c r="E150" i="9"/>
  <c r="E377" i="9"/>
  <c r="E120" i="9"/>
  <c r="E85" i="9"/>
  <c r="E49" i="9"/>
  <c r="F554" i="8"/>
  <c r="F553" i="8"/>
  <c r="F551" i="8"/>
  <c r="F548" i="8"/>
  <c r="F547" i="8"/>
  <c r="F545" i="8"/>
  <c r="F542" i="8"/>
  <c r="F541" i="8"/>
  <c r="F539" i="8"/>
  <c r="F536" i="8"/>
  <c r="F534" i="8"/>
  <c r="E533" i="8"/>
  <c r="E531" i="8" s="1"/>
  <c r="F528" i="8"/>
  <c r="F527" i="8"/>
  <c r="F525" i="8"/>
  <c r="F522" i="8"/>
  <c r="F521" i="8"/>
  <c r="F519" i="8"/>
  <c r="F516" i="8"/>
  <c r="F515" i="8"/>
  <c r="F513" i="8"/>
  <c r="F504" i="8"/>
  <c r="E503" i="8"/>
  <c r="E501" i="8" s="1"/>
  <c r="F492" i="8"/>
  <c r="F491" i="8"/>
  <c r="F485" i="8"/>
  <c r="F478" i="8"/>
  <c r="F471" i="8"/>
  <c r="F468" i="8"/>
  <c r="F462" i="8"/>
  <c r="F461" i="8"/>
  <c r="F458" i="8"/>
  <c r="D495" i="8"/>
  <c r="E467" i="8"/>
  <c r="E457" i="8"/>
  <c r="F449" i="8"/>
  <c r="F448" i="8"/>
  <c r="E446" i="8"/>
  <c r="E437" i="8"/>
  <c r="E435" i="8" s="1"/>
  <c r="F432" i="8"/>
  <c r="F431" i="8"/>
  <c r="F425" i="8"/>
  <c r="F422" i="8"/>
  <c r="F418" i="8"/>
  <c r="F416" i="8"/>
  <c r="F414" i="8"/>
  <c r="E421" i="8"/>
  <c r="E413" i="8"/>
  <c r="F408" i="8"/>
  <c r="F407" i="8"/>
  <c r="F405" i="8"/>
  <c r="F402" i="8"/>
  <c r="F401" i="8"/>
  <c r="F399" i="8"/>
  <c r="F397" i="8"/>
  <c r="F396" i="8"/>
  <c r="F394" i="8"/>
  <c r="F391" i="8"/>
  <c r="F390" i="8"/>
  <c r="F388" i="8"/>
  <c r="F384" i="8"/>
  <c r="F383" i="8"/>
  <c r="E381" i="8"/>
  <c r="F376" i="8"/>
  <c r="F375" i="8"/>
  <c r="F373" i="8"/>
  <c r="E363" i="8"/>
  <c r="F370" i="8"/>
  <c r="F369" i="8"/>
  <c r="F366" i="8"/>
  <c r="F365" i="8"/>
  <c r="F361" i="8"/>
  <c r="F360" i="8"/>
  <c r="F358" i="8"/>
  <c r="F355" i="8"/>
  <c r="F353" i="8"/>
  <c r="E352" i="8"/>
  <c r="F346" i="8"/>
  <c r="F345" i="8"/>
  <c r="F343" i="8"/>
  <c r="F340" i="8"/>
  <c r="F339" i="8"/>
  <c r="F337" i="8"/>
  <c r="F334" i="8"/>
  <c r="F333" i="8"/>
  <c r="F331" i="8"/>
  <c r="F329" i="8"/>
  <c r="F328" i="8"/>
  <c r="F326" i="8"/>
  <c r="F320" i="8"/>
  <c r="F319" i="8"/>
  <c r="E317" i="8"/>
  <c r="F314" i="8"/>
  <c r="F313" i="8"/>
  <c r="F311" i="8"/>
  <c r="F307" i="8"/>
  <c r="F306" i="8"/>
  <c r="F304" i="8"/>
  <c r="F301" i="8"/>
  <c r="F300" i="8"/>
  <c r="F298" i="8"/>
  <c r="F290" i="8"/>
  <c r="F287" i="8"/>
  <c r="E286" i="8"/>
  <c r="E284" i="8" s="1"/>
  <c r="F281" i="8"/>
  <c r="F280" i="8"/>
  <c r="F278" i="8"/>
  <c r="F275" i="8"/>
  <c r="F274" i="8"/>
  <c r="F272" i="8"/>
  <c r="F267" i="8"/>
  <c r="F266" i="8"/>
  <c r="F264" i="8"/>
  <c r="F262" i="8"/>
  <c r="F261" i="8"/>
  <c r="F259" i="8"/>
  <c r="F257" i="8"/>
  <c r="F256" i="8"/>
  <c r="F254" i="8"/>
  <c r="F252" i="8"/>
  <c r="F251" i="8"/>
  <c r="F249" i="8"/>
  <c r="F248" i="8"/>
  <c r="E246" i="8"/>
  <c r="F244" i="8"/>
  <c r="F243" i="8"/>
  <c r="F241" i="8"/>
  <c r="F238" i="8"/>
  <c r="F237" i="8"/>
  <c r="F236" i="8"/>
  <c r="E232" i="8"/>
  <c r="E230" i="8" s="1"/>
  <c r="F227" i="8"/>
  <c r="F226" i="8"/>
  <c r="F224" i="8"/>
  <c r="F221" i="8"/>
  <c r="F220" i="8"/>
  <c r="F218" i="8"/>
  <c r="F215" i="8"/>
  <c r="F214" i="8"/>
  <c r="F212" i="8"/>
  <c r="F208" i="8"/>
  <c r="E207" i="8"/>
  <c r="F204" i="8"/>
  <c r="F203" i="8"/>
  <c r="F195" i="8"/>
  <c r="F192" i="8"/>
  <c r="F187" i="8"/>
  <c r="F186" i="8"/>
  <c r="F184" i="8"/>
  <c r="F176" i="8"/>
  <c r="F174" i="8"/>
  <c r="E173" i="8"/>
  <c r="F168" i="8"/>
  <c r="F167" i="8"/>
  <c r="F165" i="8"/>
  <c r="F164" i="8"/>
  <c r="F160" i="8"/>
  <c r="F159" i="8"/>
  <c r="F150" i="8"/>
  <c r="F143" i="8"/>
  <c r="F140" i="8"/>
  <c r="E139" i="8"/>
  <c r="F135" i="8"/>
  <c r="F131" i="8"/>
  <c r="F121" i="8"/>
  <c r="F116" i="8"/>
  <c r="E115" i="8"/>
  <c r="E104" i="8"/>
  <c r="D104" i="8"/>
  <c r="F101" i="8"/>
  <c r="E97" i="8"/>
  <c r="E95" i="8" s="1"/>
  <c r="D97" i="8"/>
  <c r="F92" i="8"/>
  <c r="F91" i="8"/>
  <c r="F89" i="8"/>
  <c r="F85" i="8"/>
  <c r="F81" i="8"/>
  <c r="F77" i="8"/>
  <c r="F76" i="8"/>
  <c r="E68" i="8"/>
  <c r="E62" i="8" s="1"/>
  <c r="D68" i="8"/>
  <c r="D62" i="8" s="1"/>
  <c r="F58" i="8"/>
  <c r="F57" i="8"/>
  <c r="F50" i="8"/>
  <c r="F39" i="8"/>
  <c r="F33" i="8"/>
  <c r="F28" i="8"/>
  <c r="F23" i="8"/>
  <c r="F21" i="8"/>
  <c r="F19" i="8"/>
  <c r="E27" i="8"/>
  <c r="E18" i="8"/>
  <c r="D437" i="8"/>
  <c r="D435" i="8" s="1"/>
  <c r="E7" i="9" l="1"/>
  <c r="E118" i="9"/>
  <c r="E47" i="9"/>
  <c r="F104" i="8"/>
  <c r="F62" i="8"/>
  <c r="F495" i="8"/>
  <c r="F68" i="8"/>
  <c r="E181" i="8"/>
  <c r="E270" i="8"/>
  <c r="E411" i="8"/>
  <c r="F435" i="8"/>
  <c r="E511" i="8"/>
  <c r="F97" i="8"/>
  <c r="E113" i="8"/>
  <c r="E171" i="8"/>
  <c r="E350" i="8"/>
  <c r="F381" i="8"/>
  <c r="F437" i="8"/>
  <c r="E455" i="8"/>
  <c r="E128" i="8"/>
  <c r="E16" i="8"/>
  <c r="E116" i="9" l="1"/>
  <c r="E5" i="9"/>
  <c r="E14" i="8"/>
  <c r="E12" i="8" s="1"/>
  <c r="E444" i="8"/>
  <c r="E126" i="8"/>
  <c r="E348" i="8"/>
  <c r="E179" i="8"/>
  <c r="E379" i="8"/>
  <c r="E4" i="9" l="1"/>
  <c r="E124" i="8"/>
  <c r="E11" i="8" s="1"/>
  <c r="G84" i="11" l="1"/>
  <c r="H38" i="11"/>
  <c r="G38" i="11"/>
  <c r="H23" i="11"/>
  <c r="H24" i="11" s="1"/>
  <c r="G23" i="11"/>
  <c r="G24" i="11" s="1"/>
  <c r="D69" i="11"/>
  <c r="B69" i="11"/>
  <c r="G85" i="11" l="1"/>
  <c r="G86" i="11" s="1"/>
  <c r="H86" i="11"/>
  <c r="D533" i="8"/>
  <c r="D317" i="8"/>
  <c r="F317" i="8" s="1"/>
  <c r="D531" i="8" l="1"/>
  <c r="F533" i="8"/>
  <c r="D413" i="8"/>
  <c r="F413" i="8" s="1"/>
  <c r="D421" i="8"/>
  <c r="F421" i="8" s="1"/>
  <c r="D511" i="8" l="1"/>
  <c r="F511" i="8" s="1"/>
  <c r="F531" i="8"/>
  <c r="D411" i="8"/>
  <c r="D379" i="8" l="1"/>
  <c r="F379" i="8" s="1"/>
  <c r="F411" i="8"/>
  <c r="D95" i="6"/>
  <c r="D68" i="6"/>
  <c r="G68" i="6" s="1"/>
  <c r="D61" i="6"/>
  <c r="G61" i="6" s="1"/>
  <c r="D22" i="6"/>
  <c r="G22" i="6" s="1"/>
  <c r="D10" i="6"/>
  <c r="G10" i="6" s="1"/>
  <c r="E19" i="12" l="1"/>
  <c r="G19" i="12" s="1"/>
  <c r="G95" i="6"/>
  <c r="D8" i="6"/>
  <c r="D503" i="8"/>
  <c r="F503" i="8" s="1"/>
  <c r="G18" i="12" l="1"/>
  <c r="G8" i="6"/>
  <c r="D6" i="6"/>
  <c r="G6" i="6" s="1"/>
  <c r="C7" i="7" l="1"/>
  <c r="C5" i="7" l="1"/>
  <c r="E5" i="7" s="1"/>
  <c r="E7" i="7"/>
  <c r="D92" i="9"/>
  <c r="D363" i="9" l="1"/>
  <c r="F363" i="9" s="1"/>
  <c r="D406" i="9"/>
  <c r="D377" i="9" l="1"/>
  <c r="F377" i="9" s="1"/>
  <c r="F406" i="9"/>
  <c r="D100" i="9"/>
  <c r="D85" i="9" l="1"/>
  <c r="F85" i="9" s="1"/>
  <c r="F100" i="9"/>
  <c r="D95" i="8"/>
  <c r="F95" i="8" s="1"/>
  <c r="D501" i="8" l="1"/>
  <c r="F501" i="8" s="1"/>
  <c r="D467" i="8"/>
  <c r="F467" i="8" s="1"/>
  <c r="D457" i="8"/>
  <c r="F457" i="8" s="1"/>
  <c r="D446" i="8"/>
  <c r="F446" i="8" s="1"/>
  <c r="D455" i="8" l="1"/>
  <c r="D363" i="8"/>
  <c r="F363" i="8" s="1"/>
  <c r="D352" i="8"/>
  <c r="D286" i="8"/>
  <c r="D246" i="8"/>
  <c r="F246" i="8" s="1"/>
  <c r="D232" i="8"/>
  <c r="D230" i="8" s="1"/>
  <c r="D207" i="8"/>
  <c r="F207" i="8" s="1"/>
  <c r="D190" i="8"/>
  <c r="F190" i="8" s="1"/>
  <c r="D183" i="8"/>
  <c r="F183" i="8" s="1"/>
  <c r="D173" i="8"/>
  <c r="D139" i="8"/>
  <c r="F139" i="8" s="1"/>
  <c r="D130" i="8"/>
  <c r="F130" i="8" s="1"/>
  <c r="D171" i="8" l="1"/>
  <c r="F171" i="8" s="1"/>
  <c r="F173" i="8"/>
  <c r="F286" i="8"/>
  <c r="D284" i="8"/>
  <c r="F284" i="8" s="1"/>
  <c r="D350" i="8"/>
  <c r="F350" i="8" s="1"/>
  <c r="F352" i="8"/>
  <c r="D444" i="8"/>
  <c r="F444" i="8" s="1"/>
  <c r="F455" i="8"/>
  <c r="D348" i="8"/>
  <c r="F348" i="8" s="1"/>
  <c r="D128" i="8"/>
  <c r="D181" i="8"/>
  <c r="D115" i="8"/>
  <c r="D74" i="8"/>
  <c r="F74" i="8" s="1"/>
  <c r="D27" i="8"/>
  <c r="F27" i="8" s="1"/>
  <c r="D18" i="8"/>
  <c r="F18" i="8" s="1"/>
  <c r="D113" i="8" l="1"/>
  <c r="F113" i="8" s="1"/>
  <c r="F115" i="8"/>
  <c r="D126" i="8"/>
  <c r="F126" i="8" s="1"/>
  <c r="F128" i="8"/>
  <c r="D270" i="8"/>
  <c r="F270" i="8" s="1"/>
  <c r="D179" i="8"/>
  <c r="F179" i="8" s="1"/>
  <c r="F181" i="8"/>
  <c r="D16" i="8"/>
  <c r="D221" i="9"/>
  <c r="F221" i="9" s="1"/>
  <c r="D152" i="9"/>
  <c r="D146" i="9"/>
  <c r="D144" i="9" s="1"/>
  <c r="D137" i="9"/>
  <c r="D122" i="9"/>
  <c r="D51" i="9"/>
  <c r="D11" i="9"/>
  <c r="D77" i="5"/>
  <c r="G77" i="5" s="1"/>
  <c r="D51" i="5"/>
  <c r="G51" i="5" s="1"/>
  <c r="D37" i="5"/>
  <c r="G37" i="5" s="1"/>
  <c r="D21" i="5"/>
  <c r="G21" i="5" s="1"/>
  <c r="D49" i="9" l="1"/>
  <c r="F51" i="9"/>
  <c r="D135" i="9"/>
  <c r="F135" i="9" s="1"/>
  <c r="F137" i="9"/>
  <c r="D150" i="9"/>
  <c r="F150" i="9" s="1"/>
  <c r="F152" i="9"/>
  <c r="D9" i="9"/>
  <c r="F11" i="9"/>
  <c r="D120" i="9"/>
  <c r="F122" i="9"/>
  <c r="D124" i="8"/>
  <c r="F124" i="8" s="1"/>
  <c r="D14" i="8"/>
  <c r="F16" i="8"/>
  <c r="D9" i="5"/>
  <c r="G9" i="5" s="1"/>
  <c r="D118" i="9" l="1"/>
  <c r="F120" i="9"/>
  <c r="D7" i="9"/>
  <c r="F9" i="9"/>
  <c r="D47" i="9"/>
  <c r="F47" i="9" s="1"/>
  <c r="F49" i="9"/>
  <c r="D12" i="8"/>
  <c r="F14" i="8"/>
  <c r="D7" i="5"/>
  <c r="G7" i="5" s="1"/>
  <c r="F7" i="9" l="1"/>
  <c r="D5" i="9"/>
  <c r="F118" i="9"/>
  <c r="D116" i="9"/>
  <c r="F116" i="9" s="1"/>
  <c r="F12" i="8"/>
  <c r="D11" i="8"/>
  <c r="F11" i="8" s="1"/>
  <c r="D5" i="5"/>
  <c r="G5" i="5" s="1"/>
  <c r="F5" i="9" l="1"/>
  <c r="D4" i="9"/>
  <c r="F4" i="9" s="1"/>
</calcChain>
</file>

<file path=xl/sharedStrings.xml><?xml version="1.0" encoding="utf-8"?>
<sst xmlns="http://schemas.openxmlformats.org/spreadsheetml/2006/main" count="1656" uniqueCount="880">
  <si>
    <t>Konto</t>
  </si>
  <si>
    <t xml:space="preserve">Opis prihoda </t>
  </si>
  <si>
    <t>PRIHODI OD POREZA</t>
  </si>
  <si>
    <t>Porez i prirez na dohodak</t>
  </si>
  <si>
    <t>Porezi na imovinu</t>
  </si>
  <si>
    <t>Porezi na robu i usluge</t>
  </si>
  <si>
    <t>POMOĆI</t>
  </si>
  <si>
    <t>PRIHODI OD IMOVINE</t>
  </si>
  <si>
    <t>Prihodi od financijske imovine</t>
  </si>
  <si>
    <t>Prihodi od nefinancijske imovine</t>
  </si>
  <si>
    <t>Prihodi od kamata na dane zajmove</t>
  </si>
  <si>
    <t>Administrativne (upravne) pristojbe</t>
  </si>
  <si>
    <t>Prihodi po posebnim propisima</t>
  </si>
  <si>
    <t>Ostali nespomenuti prihodi</t>
  </si>
  <si>
    <t>KAZNE, UPRAVNE MJERE I OSTALI PRIHODI</t>
  </si>
  <si>
    <t>Prihod od prodaje neproizvedene imovine</t>
  </si>
  <si>
    <t>Prihod od prodaje materijalne imovine - prirodnih bogatstava</t>
  </si>
  <si>
    <t>Prihod od prodaje građevinskih objekata</t>
  </si>
  <si>
    <t>Primljene otplate (povrat) glavnice zajmova</t>
  </si>
  <si>
    <t>Pozicija</t>
  </si>
  <si>
    <t xml:space="preserve">Opis rashoda i izdataka </t>
  </si>
  <si>
    <t>RAZDJEL 1. 010      URED GRADA</t>
  </si>
  <si>
    <t>GLAVA 1</t>
  </si>
  <si>
    <t>GRADSKA UPRAVA</t>
  </si>
  <si>
    <t xml:space="preserve">PROGRAM </t>
  </si>
  <si>
    <t>UPRAVLJANJE I ADMINISTRACIJA</t>
  </si>
  <si>
    <t>AKTIVNOST</t>
  </si>
  <si>
    <t>Administrativni i stručni poslovi Grada</t>
  </si>
  <si>
    <t>Rashodi za zaposlene</t>
  </si>
  <si>
    <t>01</t>
  </si>
  <si>
    <t>Plaće</t>
  </si>
  <si>
    <t>02</t>
  </si>
  <si>
    <t>Ostali rashodi za zaposlene</t>
  </si>
  <si>
    <t>03</t>
  </si>
  <si>
    <t xml:space="preserve">Doprinosi na plaće </t>
  </si>
  <si>
    <t>Materijalni rashodi</t>
  </si>
  <si>
    <t>04</t>
  </si>
  <si>
    <t>Naknade troškova zaposlenima</t>
  </si>
  <si>
    <t>05</t>
  </si>
  <si>
    <t>Rashodi za materijal i energiju</t>
  </si>
  <si>
    <t>06</t>
  </si>
  <si>
    <t>Rashodi za usluge</t>
  </si>
  <si>
    <t>07</t>
  </si>
  <si>
    <t>Ostali nespomenuti rashodi</t>
  </si>
  <si>
    <t>Ostali nespomenuti rashodi poslovanja</t>
  </si>
  <si>
    <t>Financijski rashodi</t>
  </si>
  <si>
    <t>08</t>
  </si>
  <si>
    <t>Ostali financijski rashodi</t>
  </si>
  <si>
    <t>Proračunska zaliha</t>
  </si>
  <si>
    <t>Subvencije</t>
  </si>
  <si>
    <t>Donacije i ostali rashodi</t>
  </si>
  <si>
    <t>Tekuće donacije</t>
  </si>
  <si>
    <t>Kapitalne donacije</t>
  </si>
  <si>
    <t>PROJEKT</t>
  </si>
  <si>
    <t>Rashodi za nabavu proizvodne dugotrajne  imovine</t>
  </si>
  <si>
    <t>10</t>
  </si>
  <si>
    <t>Postrojenja i oprema</t>
  </si>
  <si>
    <t>11</t>
  </si>
  <si>
    <t>Nematerijalna proizvedena imovina - ulaganje u računalne programe</t>
  </si>
  <si>
    <t>Obveze po sudskim sporovima</t>
  </si>
  <si>
    <t xml:space="preserve">Financijski rashodi </t>
  </si>
  <si>
    <t>Ostali nespomenuti financijski rashodi</t>
  </si>
  <si>
    <t>Volonterski rad</t>
  </si>
  <si>
    <t>Naknada troškova osobama izvan radnog odnosa</t>
  </si>
  <si>
    <t>GLAVA 2</t>
  </si>
  <si>
    <t>1010</t>
  </si>
  <si>
    <t>DRUŠTVENE DJELATNOSTI</t>
  </si>
  <si>
    <t>PREDŠKOLSKI ODGOJ</t>
  </si>
  <si>
    <t>A100201</t>
  </si>
  <si>
    <t>Financiranje redovne djelatnosti-DV "Bili cvitak" Sinj</t>
  </si>
  <si>
    <t xml:space="preserve">Plaće </t>
  </si>
  <si>
    <t>16</t>
  </si>
  <si>
    <t>Doprinosi na plaće</t>
  </si>
  <si>
    <t>17</t>
  </si>
  <si>
    <t>18</t>
  </si>
  <si>
    <t>19</t>
  </si>
  <si>
    <t>A100202</t>
  </si>
  <si>
    <t>Sufinanciranje predškolskog odgoja</t>
  </si>
  <si>
    <t>Ostali rashodi</t>
  </si>
  <si>
    <t>20</t>
  </si>
  <si>
    <t>21</t>
  </si>
  <si>
    <t>Tekuće donacije - privatni vrtić "Čarobni pianino"</t>
  </si>
  <si>
    <t>22</t>
  </si>
  <si>
    <t>Građevinski objekti</t>
  </si>
  <si>
    <t>KULTURA</t>
  </si>
  <si>
    <t>A100301</t>
  </si>
  <si>
    <t xml:space="preserve">Gradska knjižnica </t>
  </si>
  <si>
    <t>25</t>
  </si>
  <si>
    <t xml:space="preserve">Ostali rashodi za zaposlene </t>
  </si>
  <si>
    <t>26</t>
  </si>
  <si>
    <t>Doprinosi  na plaće</t>
  </si>
  <si>
    <t>Rashodi za nabavu proizvedene dugotrajne imovine</t>
  </si>
  <si>
    <t>Knjige u knjižnicama</t>
  </si>
  <si>
    <t>A100302</t>
  </si>
  <si>
    <t>29</t>
  </si>
  <si>
    <t>Kulturno umjetnička društva i udruge</t>
  </si>
  <si>
    <t>30</t>
  </si>
  <si>
    <t>31</t>
  </si>
  <si>
    <t>32</t>
  </si>
  <si>
    <t>K100301</t>
  </si>
  <si>
    <t xml:space="preserve">Rashodi za usluge </t>
  </si>
  <si>
    <t>35</t>
  </si>
  <si>
    <t>Rashodi za nabavu proizvodne dugotrajne imovine</t>
  </si>
  <si>
    <t>37</t>
  </si>
  <si>
    <t>ŠPORT</t>
  </si>
  <si>
    <t>A100401</t>
  </si>
  <si>
    <t>Športski klubovi i udruge</t>
  </si>
  <si>
    <t>Ostali  rashodi</t>
  </si>
  <si>
    <t>42</t>
  </si>
  <si>
    <t>A100402</t>
  </si>
  <si>
    <t>Gradski bazen</t>
  </si>
  <si>
    <t>A100403</t>
  </si>
  <si>
    <t>Parking poduzeće Kamičak d.o.o -za upravljanje parkiralištima i športskim objektima-održavanje športskih objekata</t>
  </si>
  <si>
    <t xml:space="preserve">Rashodi za usluge  </t>
  </si>
  <si>
    <t>ŠKOLSTVO</t>
  </si>
  <si>
    <t>A100501</t>
  </si>
  <si>
    <t>Potpore učenicima i studentima</t>
  </si>
  <si>
    <t>Naknade građanima i kućanstvima na temelju osiguranja i druge naknade</t>
  </si>
  <si>
    <t>Naknade građanima i kućanstvima (stipendije)</t>
  </si>
  <si>
    <t xml:space="preserve">Naknade građanima i kućanstvima iz proračuna - sufinanciranje cijene prijevoza učenika i studenata </t>
  </si>
  <si>
    <t>A100502</t>
  </si>
  <si>
    <t>Donacije školstvu</t>
  </si>
  <si>
    <t>SOCIJALNA SKRB</t>
  </si>
  <si>
    <t>Sufinanciranje rada Crvenog križa</t>
  </si>
  <si>
    <t>PROGRAM</t>
  </si>
  <si>
    <t xml:space="preserve">Donacija za rad DVD-a </t>
  </si>
  <si>
    <t>Tekuće donacije-redovna djelatnost</t>
  </si>
  <si>
    <t>A100702</t>
  </si>
  <si>
    <t>A100801</t>
  </si>
  <si>
    <t>RAZDJEL 2. 020 UPRAVNI ODJEL ZA PROSTORNO UREĐENJE, KOMUNALNE DJELATNOSTI  GOSPODARSTVO I UPRAVLJANJE IMOVINOM</t>
  </si>
  <si>
    <t>2005</t>
  </si>
  <si>
    <t>KOMUNALNO  GOSPODARSTVO</t>
  </si>
  <si>
    <t>ODRŽAVANJE KOMUNALNE INFRASTRUKTURE</t>
  </si>
  <si>
    <t>A100901</t>
  </si>
  <si>
    <t>Javna rasvjeta</t>
  </si>
  <si>
    <t>A100902</t>
  </si>
  <si>
    <t xml:space="preserve">Održavanje  nerazvrstanih cesta </t>
  </si>
  <si>
    <t>A100903</t>
  </si>
  <si>
    <t>Odvodnja oborinskih voda</t>
  </si>
  <si>
    <t>A100904</t>
  </si>
  <si>
    <t>A100905</t>
  </si>
  <si>
    <t>Održavanje javnih površina</t>
  </si>
  <si>
    <t>A100906</t>
  </si>
  <si>
    <t>Održavanje groblja</t>
  </si>
  <si>
    <t>ZAJEDNIČKI RASHODI U FUNKCIJI ODRŽAVANJA KOMUNALNE INFRASTRUKTURE</t>
  </si>
  <si>
    <t>A101001</t>
  </si>
  <si>
    <t>K101001</t>
  </si>
  <si>
    <t>Energetska učinkovitost na sustavu javne rasvjete</t>
  </si>
  <si>
    <t>ZAŠTITA OKOLIŠA</t>
  </si>
  <si>
    <t>K101101</t>
  </si>
  <si>
    <t>Sanacija odlagališta komunalnog otpada "Mojanka"</t>
  </si>
  <si>
    <t>K101102</t>
  </si>
  <si>
    <t xml:space="preserve">Plan gospodarenja otpadom </t>
  </si>
  <si>
    <t>K101103</t>
  </si>
  <si>
    <t>Reciklažno dvorište (projekat, izgradnja, opremanje)</t>
  </si>
  <si>
    <t xml:space="preserve">Rashodi za nabavu proizvodne dugotrajne imovine </t>
  </si>
  <si>
    <t>2010</t>
  </si>
  <si>
    <t>PROSTORNO UREĐENJE, GOSPODARSTVO I UPRAVLJANJE IMOVINOM</t>
  </si>
  <si>
    <t>RAZVITAK GOSPODARSTVA I IZGRADNJA KAPITALNIH OBJEKATA</t>
  </si>
  <si>
    <t>A101201</t>
  </si>
  <si>
    <t>A101203</t>
  </si>
  <si>
    <t>Katastarska izmjera nerazvrstanih cesta</t>
  </si>
  <si>
    <t>A101204</t>
  </si>
  <si>
    <t>Poticanje poduzetništva</t>
  </si>
  <si>
    <t>Subvencije trgovačkim društvima - Gradsko kino</t>
  </si>
  <si>
    <t>Subvencije poljoprivrednicima, obrtnicima</t>
  </si>
  <si>
    <t>Subvencije - Poduzetnički centar</t>
  </si>
  <si>
    <t>A101205</t>
  </si>
  <si>
    <t>Fond za poticanje zapošljavanja</t>
  </si>
  <si>
    <t>Subvencije kamata na poduzetničke kredite</t>
  </si>
  <si>
    <t>K101201</t>
  </si>
  <si>
    <t>K101202</t>
  </si>
  <si>
    <t>Rashodi za nabavu dugotrajne imovine</t>
  </si>
  <si>
    <t>K101203</t>
  </si>
  <si>
    <t>Gospodarska  zona Kukuzovac</t>
  </si>
  <si>
    <t>Kapitalne pomoći GZK</t>
  </si>
  <si>
    <t>K101204</t>
  </si>
  <si>
    <t>Kupnja nekretnina</t>
  </si>
  <si>
    <t>Izgradnja nogostupa  Put Pavića</t>
  </si>
  <si>
    <t>K101208</t>
  </si>
  <si>
    <t>Izrada prostornih planova</t>
  </si>
  <si>
    <t>Ostala nematerijalna proizvedena imovina</t>
  </si>
  <si>
    <t>K101212</t>
  </si>
  <si>
    <t>K101213</t>
  </si>
  <si>
    <t>K101214</t>
  </si>
  <si>
    <t>K101215</t>
  </si>
  <si>
    <t>K101216</t>
  </si>
  <si>
    <t>Rashodi za nabavu dugotrajne proizvedene imovine</t>
  </si>
  <si>
    <t>Uređenje prostora "Aerodroma"</t>
  </si>
  <si>
    <t>Nematerijalna proizvedena imovina</t>
  </si>
  <si>
    <t>Upravljanje imovinom Grada</t>
  </si>
  <si>
    <t>K101302</t>
  </si>
  <si>
    <t>A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</si>
  <si>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</si>
  <si>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</si>
  <si>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</si>
  <si>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</si>
  <si>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</si>
  <si>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 višak / manjak</t>
  </si>
  <si>
    <t>B</t>
  </si>
  <si>
    <t xml:space="preserve">RAČUN FINANCIRANJA </t>
  </si>
  <si>
    <t>Primici od financijske imovine i zaduživanja</t>
  </si>
  <si>
    <t xml:space="preserve">Izdaci za financijsku imovinu i otplate zajmova </t>
  </si>
  <si>
    <t>NETO FINANCIRANJE</t>
  </si>
  <si>
    <t>A.   PRIHODI POSLOVANJA</t>
  </si>
  <si>
    <t>PRIHODI  UKUPNO (6+7)</t>
  </si>
  <si>
    <t xml:space="preserve">PRIHODI  </t>
  </si>
  <si>
    <t>Komunalni doprinos i  naknada</t>
  </si>
  <si>
    <t>PRIHOD OD PRODAJE NEFINANCIJSKE IMOVINE</t>
  </si>
  <si>
    <t>B.    RASHODI POSLOVANJA</t>
  </si>
  <si>
    <t>Opis rashoda</t>
  </si>
  <si>
    <t>RASHODI POSLOVANJA (3+4)</t>
  </si>
  <si>
    <t>RASHODI POSLOVANJA</t>
  </si>
  <si>
    <t xml:space="preserve">Ostali nespomenuti rashodi </t>
  </si>
  <si>
    <t xml:space="preserve">Subvencije trgovačkim društvima u javnom sektoru </t>
  </si>
  <si>
    <t xml:space="preserve">Subvencije trgovačkim društvima, poljoprivrednicima i obrtnicima izvan javnog sektora </t>
  </si>
  <si>
    <t>Pomoći dane u inozemstvo i unutar općeg proračuna</t>
  </si>
  <si>
    <t>Pomoći proračunskim korisnicima drugih proračuna</t>
  </si>
  <si>
    <t>Naknade građanima i kućanstvima iz proračuna</t>
  </si>
  <si>
    <t>Kapitalne pomoći</t>
  </si>
  <si>
    <t>RASHODI ZA NABAVU NEFINANCIJSKE IMOVINE</t>
  </si>
  <si>
    <t>Rashodi za nabavu neproizvedene  imovine</t>
  </si>
  <si>
    <t>Materijalna imovina</t>
  </si>
  <si>
    <t xml:space="preserve">Knjige </t>
  </si>
  <si>
    <t>C.    RAČUN FINANCIRANJA</t>
  </si>
  <si>
    <t>Opis primici / izdaci</t>
  </si>
  <si>
    <t>PRIMICI OD FINANCIJSKE IMOVINE I ZADUŽIVANJA</t>
  </si>
  <si>
    <t>Povrat zajmova  danih obrtnicima, malim i srednjim poduzetnicima</t>
  </si>
  <si>
    <t>Članak 4.</t>
  </si>
  <si>
    <t>A 100101</t>
  </si>
  <si>
    <t>A 100102</t>
  </si>
  <si>
    <t>09</t>
  </si>
  <si>
    <t xml:space="preserve">Izvanredni rashodi </t>
  </si>
  <si>
    <t>K 100101</t>
  </si>
  <si>
    <t>A100103</t>
  </si>
  <si>
    <t>A100104</t>
  </si>
  <si>
    <t>Naknade troškova osobama izvan radnog odnosa</t>
  </si>
  <si>
    <t>Sufinanciranje rada Muzeja Cetinske krajine</t>
  </si>
  <si>
    <t>Pomoći pror. korisnicima drugih proračuna</t>
  </si>
  <si>
    <t>Sanacija Gradske tvrđave</t>
  </si>
  <si>
    <t>A100601</t>
  </si>
  <si>
    <t xml:space="preserve">Ostali rashodi </t>
  </si>
  <si>
    <t>A100701</t>
  </si>
  <si>
    <t>Članak 5.</t>
  </si>
  <si>
    <t>K100101</t>
  </si>
  <si>
    <t>Zaštita okoliša</t>
  </si>
  <si>
    <t>Plan gospodarenja otpadom</t>
  </si>
  <si>
    <t>Centar za razvoj Sinjska Alka</t>
  </si>
  <si>
    <t>Gospodarska zona Kukuzovac</t>
  </si>
  <si>
    <t>Izgradnja nogostupa Put Pavića</t>
  </si>
  <si>
    <t>K101209</t>
  </si>
  <si>
    <t>Gradsko vijeće Grada Sinja</t>
  </si>
  <si>
    <t>Obnova uredskih prostorija i opreme</t>
  </si>
  <si>
    <t>Korištenje školske sportske dvorane</t>
  </si>
  <si>
    <t>Rashodi za nabavu dugotrajne proizvodne imovine</t>
  </si>
  <si>
    <t xml:space="preserve">Ostala nematerijalna imovina </t>
  </si>
  <si>
    <t>Rashodi za nabavu dugot. proizvodne imovine</t>
  </si>
  <si>
    <t>Uređenje mrtvačnice i uređenje groblja</t>
  </si>
  <si>
    <t>Ostali građevinski objekti</t>
  </si>
  <si>
    <t xml:space="preserve">Održavanje športskih objekata </t>
  </si>
  <si>
    <t>Priprema projekata za sufinanciranje izgradnje integriranog sustava odvodnje i strukturnih fondova EU</t>
  </si>
  <si>
    <t>A100304</t>
  </si>
  <si>
    <t>A100404</t>
  </si>
  <si>
    <t>A101202</t>
  </si>
  <si>
    <t>K101205</t>
  </si>
  <si>
    <t>K101210</t>
  </si>
  <si>
    <t>33</t>
  </si>
  <si>
    <t>34</t>
  </si>
  <si>
    <t>38</t>
  </si>
  <si>
    <t>Odsjek: Gradska uprava</t>
  </si>
  <si>
    <t>STRATEŠKI CILJ</t>
  </si>
  <si>
    <t>OPIS RAZVOJNOG PROGRAMA</t>
  </si>
  <si>
    <t>NAZIV MJERE</t>
  </si>
  <si>
    <t>PROGRAM U PRORAČUNU</t>
  </si>
  <si>
    <t>AKTIVNOST/    PROJEKT</t>
  </si>
  <si>
    <t>ŠIFRA PROJEKTA</t>
  </si>
  <si>
    <t>Ukupno Gradska uprava:</t>
  </si>
  <si>
    <t>Odsjek: Društvenih djelatnosti</t>
  </si>
  <si>
    <t>CILJ BR. 4. Kontinuitet jedinstvenog kulturnog identiteta</t>
  </si>
  <si>
    <t>Završetak projekta sanacije i rekonstrukcije Tvrđave Grad uz potporu Ministarstva kulture RH</t>
  </si>
  <si>
    <t>Zaštita kulturno povijesne baštine</t>
  </si>
  <si>
    <t>Program kulture</t>
  </si>
  <si>
    <t>Ukupno Društvene djelatnosti:</t>
  </si>
  <si>
    <t>Ukupno Razdjel 1:</t>
  </si>
  <si>
    <t xml:space="preserve">Odsjek: Komunalno gospodarstvo </t>
  </si>
  <si>
    <t>CILJ BR. 2. Izgrađeni i usklađeni infrastrukturni i prirodni resursi kao osnovni preduvjet kvalitete života</t>
  </si>
  <si>
    <t xml:space="preserve">Daljnja provedba programa energetske učinkovitosti na sustavu javne rasvjete </t>
  </si>
  <si>
    <t xml:space="preserve">Nabava opreme za odvojeno skupljanje otpada </t>
  </si>
  <si>
    <t>Stvaranje uvjeta za odvojeno prikupljanje otpada</t>
  </si>
  <si>
    <t>Učinkovito gospodarenje energijom</t>
  </si>
  <si>
    <t>Zaštita okoliša i gospodarenje otpadom</t>
  </si>
  <si>
    <t>Zajednički rashodi u funkciji održavanja komunalne infrastrukture</t>
  </si>
  <si>
    <t>Sanacija odlagališta komunalnog otpada Mojanka</t>
  </si>
  <si>
    <t>Izgradnja i opremanje reciklažnog dvorišta</t>
  </si>
  <si>
    <t>Ukupno Komunalno gospodarstvo:</t>
  </si>
  <si>
    <t>Odsjek: Prostorno uređenje, gospodarstvo i upravljanje imovinom</t>
  </si>
  <si>
    <t xml:space="preserve">CILJ BR. 1. Kvalitetni i dinamički ljudski resursi, kao aktivni nositelji sadašnjosti i budućnosti Grada Sinja </t>
  </si>
  <si>
    <t>CILJ BR.2.</t>
  </si>
  <si>
    <t>Izgrađeni i usklađeni infrastrukturni i prirodni resursi kao osnovni preduvjet kvalitete života</t>
  </si>
  <si>
    <t>CILJ BROJ. 3.</t>
  </si>
  <si>
    <t>Održivo i konkurentno gospodarstvo, kao osnova ekonomske dinamike urbane cjeline</t>
  </si>
  <si>
    <t>Ulaganje u športsko rekreacijsku kulturu i stvaranje športsko rekreativnih programa</t>
  </si>
  <si>
    <t>Izrada prostorno planske dokumentacije</t>
  </si>
  <si>
    <t>Poticanje energetske učinkovitosti</t>
  </si>
  <si>
    <t>Razvoj cestovne infrastruture</t>
  </si>
  <si>
    <t>Razvoj lokalne cestovne infrastruture</t>
  </si>
  <si>
    <t>Nastavak projekta  rekonstrukcije te proširenje vodoopskrbe i odvodnje u sustavu aglomeracije Sinj</t>
  </si>
  <si>
    <t xml:space="preserve">Poboljšanje poslovne infrastrukture i potpora poduzetnicima </t>
  </si>
  <si>
    <t xml:space="preserve">Ulaganje u daljnji razvoj GZK </t>
  </si>
  <si>
    <t xml:space="preserve">Ulaganje u infrastrukturu u kulturi </t>
  </si>
  <si>
    <t>Razvoj lokalne cestovne infrastrukture</t>
  </si>
  <si>
    <t>Daljnja detaljna razrada planova dijelova Grada</t>
  </si>
  <si>
    <t>Provedba programa energetske učinkovitosti na objektima u vlasništvu Grada</t>
  </si>
  <si>
    <t>Kvalitetna prometna povezanost – sigurnost u prometu</t>
  </si>
  <si>
    <t>Uspostava razvojnog centra</t>
  </si>
  <si>
    <t xml:space="preserve">Osiguranje potpore poduzetnicima </t>
  </si>
  <si>
    <t>Strateško upravljanje s kulturno povijesnim nasljeđem</t>
  </si>
  <si>
    <t>Povećati prepoznat-ljivost Grada na turističkom tržištu</t>
  </si>
  <si>
    <t>Razvitak gospodarstva i izgradnja kap.objekata</t>
  </si>
  <si>
    <t>Financiranje projekta iz fondova EU</t>
  </si>
  <si>
    <t>Razvitak gospodarstva i izgradnja kapitalnih projekata</t>
  </si>
  <si>
    <t>Kupnja nekretnine</t>
  </si>
  <si>
    <t xml:space="preserve">Ukupno Odsjek gospodarstvo:     </t>
  </si>
  <si>
    <t>Ukupno Razdjel 2:</t>
  </si>
  <si>
    <t xml:space="preserve">Sustav energetske učinkovitosti na objektima u vlasništvu Grada </t>
  </si>
  <si>
    <t>Sustav energetske učinkovitosti na objektima u vlasništvu Grada</t>
  </si>
  <si>
    <t>Razvoj komunalne infrastrukture</t>
  </si>
  <si>
    <t>Pomoći proračunu iz drugih proračuna</t>
  </si>
  <si>
    <t>PRIHODI OD UPRAVNIH I ADMINISTRATIVNIH PRISTOJBI, PRISTOJBI PO POSEBNIM PROPISIMA I NAKNADA</t>
  </si>
  <si>
    <t>Prihod od prodaje proizvoda  i roba</t>
  </si>
  <si>
    <t>Prihod od proizvedene imovine</t>
  </si>
  <si>
    <t>45</t>
  </si>
  <si>
    <t>K101211</t>
  </si>
  <si>
    <t>Rashodi za nabavu proizvedene dug. imovine</t>
  </si>
  <si>
    <t>CILJ BR 1.Jačanje ljudskih resursa</t>
  </si>
  <si>
    <t xml:space="preserve">Program razvitka gospodarstva i izgradnja kapitalnih projekata </t>
  </si>
  <si>
    <t>Financiranje javne vatrogasne postrojbe</t>
  </si>
  <si>
    <t>PM upravljanje projektom</t>
  </si>
  <si>
    <t>Izgradnja "Spomen prostora poginulim braniteljima Domovinskog rata Cetinske krajine"</t>
  </si>
  <si>
    <t>Nematerijalna imovina</t>
  </si>
  <si>
    <t>SORTIRNICA - projektna dokumentacija</t>
  </si>
  <si>
    <t>DONACIJE OSTALIM UDRUGAMA I KORISNICIMA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</si>
  <si>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</si>
  <si>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</si>
  <si>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</si>
  <si>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</si>
  <si>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</si>
  <si>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</si>
  <si>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</si>
  <si>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>A100805</t>
  </si>
  <si>
    <t>Nacionalne manjine</t>
  </si>
  <si>
    <t xml:space="preserve">Ostale naknade građanima i kućanstvima iz proračuna </t>
  </si>
  <si>
    <t xml:space="preserve">Financiranje komunalnih usluga športskih klubova </t>
  </si>
  <si>
    <t>Financiranje tekućih rashoda</t>
  </si>
  <si>
    <t>Kulturno umjetničko središte - Sinj</t>
  </si>
  <si>
    <t>A100405</t>
  </si>
  <si>
    <t>A100406</t>
  </si>
  <si>
    <t>A100407</t>
  </si>
  <si>
    <t>A100604</t>
  </si>
  <si>
    <t>Primici glavnice zajmova danih neprofitnim organizacijama, građanima i kućanstvima</t>
  </si>
  <si>
    <t>Zajedničke usluge u komunalnom gospodarstvu</t>
  </si>
  <si>
    <t>Priprema razvojnih programa i ostali zajednički rashodi</t>
  </si>
  <si>
    <t>Uredska oprema i namještaj</t>
  </si>
  <si>
    <t>36</t>
  </si>
  <si>
    <t>46</t>
  </si>
  <si>
    <t>48</t>
  </si>
  <si>
    <t>K101401</t>
  </si>
  <si>
    <t>K101403</t>
  </si>
  <si>
    <t>K101405</t>
  </si>
  <si>
    <t>K101406</t>
  </si>
  <si>
    <t>K101407</t>
  </si>
  <si>
    <t>23</t>
  </si>
  <si>
    <t>24</t>
  </si>
  <si>
    <t>47</t>
  </si>
  <si>
    <t>49</t>
  </si>
  <si>
    <t>50</t>
  </si>
  <si>
    <t>51</t>
  </si>
  <si>
    <t>52</t>
  </si>
  <si>
    <t>53</t>
  </si>
  <si>
    <t>54</t>
  </si>
  <si>
    <t>106</t>
  </si>
  <si>
    <t>109</t>
  </si>
  <si>
    <t>K101104</t>
  </si>
  <si>
    <t>Pomoći proračunskim korisnicima iz proračuna koji im nije nadležan</t>
  </si>
  <si>
    <t>Pomoći temeljem prijenosa EU sredstava</t>
  </si>
  <si>
    <t>A100306</t>
  </si>
  <si>
    <t>A100307</t>
  </si>
  <si>
    <t>K100302</t>
  </si>
  <si>
    <t>Financiranje troškova korištenja školske športske dvorane</t>
  </si>
  <si>
    <t>A100605</t>
  </si>
  <si>
    <t>A100703</t>
  </si>
  <si>
    <t>EU PROJEKT - OBNOVA KULTURNE BAŠTINE 
"SINJ U SRIDU"</t>
  </si>
  <si>
    <t>Izgradnja sortirnice projektna dokumentacija</t>
  </si>
  <si>
    <t>Izgradnja nogostupa sa biciklističkom stazom nastavak do Aerodroma</t>
  </si>
  <si>
    <t>Ulaganje u infrastrukturu u kulturi i kulturna ponuda</t>
  </si>
  <si>
    <t>Izgradnja spomen prostora poginulim braniteljima Domovinskog rata Cetinske krajine</t>
  </si>
  <si>
    <t>Nastavak izgradnje nogostupa Put Pavića</t>
  </si>
  <si>
    <t>Razvitak gospodarstva i izgradnja kap. objekata</t>
  </si>
  <si>
    <t>EX vojarna Ivaniše Nelipića</t>
  </si>
  <si>
    <t>Unapređenje turističke ponude rekreacijskih aktivnosti</t>
  </si>
  <si>
    <t>Izgradnja interpretacijsko - edukacijskog centra Sinjska Alka</t>
  </si>
  <si>
    <t>Ulaganje u infrastrukturu u kulturi</t>
  </si>
  <si>
    <t>Ulaganje u infrastruktruru u kulturi</t>
  </si>
  <si>
    <t>Primici od zaduživanja</t>
  </si>
  <si>
    <t>Primljeni krediti i zajmovi od 
kreditnih i ostalih financijskih 
institucija izvan javnog sektora</t>
  </si>
  <si>
    <t xml:space="preserve">Tekuće donacije </t>
  </si>
  <si>
    <t>Subvencije trgovačkim društvima, poljoprivrednicima i obrtnicima izvan javnog sektora</t>
  </si>
  <si>
    <t>Kapitalne donacije - VAD</t>
  </si>
  <si>
    <t>EU projekt - Obnova kulturne baštine u Sinju</t>
  </si>
  <si>
    <t>EU projekt -  Obnova kulturne baštine u Sinju</t>
  </si>
  <si>
    <t>Ukupno Plan razvojnih programa :</t>
  </si>
  <si>
    <t>Zaštita i turistička valorizacija kulturno povijesne baštine</t>
  </si>
  <si>
    <t>Nabava opreme za tvrđavu Grad, tvrđavu Kamičak i ulice u središtu grada Sinja</t>
  </si>
  <si>
    <t>Rashodi za nabavu proizv. dugotrajne 
imovine</t>
  </si>
  <si>
    <t>Rekonstrukcija zgrade
 Palacina (komponenta 3)</t>
  </si>
  <si>
    <t>A101401</t>
  </si>
  <si>
    <t>Usluge ovlaštenog inženjera građevinarstva na projektu "Sinj u sridu"</t>
  </si>
  <si>
    <t>A101402</t>
  </si>
  <si>
    <t>Usluge stručnog nadzora na radovima 
rekonstrukcije zgrade Palacina i kule sa satom</t>
  </si>
  <si>
    <t>A101404</t>
  </si>
  <si>
    <t>A101406</t>
  </si>
  <si>
    <t>Pomoći dane u inozemstvo i unutar općeg 
proračuna</t>
  </si>
  <si>
    <t>Sinjska Alka - "nabavka tribina"</t>
  </si>
  <si>
    <t>Izgradnja interpretacijsko edukacijskog centra Sinjska Alka</t>
  </si>
  <si>
    <t>Rashodi za nabavu proizvoden 
dugotrajne imovine</t>
  </si>
  <si>
    <t>K101409</t>
  </si>
  <si>
    <t>Rekonstrukcija ulica i opremanje 
urbanističke cijeline Sinj</t>
  </si>
  <si>
    <t>Rashodi za nabavu proizvodne 
dugotrajne imovine</t>
  </si>
  <si>
    <t>K101410</t>
  </si>
  <si>
    <t>Nabavka opreme</t>
  </si>
  <si>
    <t>K101411</t>
  </si>
  <si>
    <t xml:space="preserve">Nabavka replika alkarskih odora </t>
  </si>
  <si>
    <t>Tekuće pomoći izravnanja za decentralizirane funkcije</t>
  </si>
  <si>
    <t>LAG Cetinska krajina</t>
  </si>
  <si>
    <t>A100303</t>
  </si>
  <si>
    <t>Arheološka istraživanja na tvrđavi Kamičak 
sa arheološkim nadzorom na radovima 
rekonstrukcije zgrade Palacina i uređenje ulica u središtu Grada Sinja</t>
  </si>
  <si>
    <t xml:space="preserve">CILJ BR 4.
Kontinuitet jedinstvenog kulturnog indetiteta zajednice </t>
  </si>
  <si>
    <t>Rekonstrukcija zgrade Palacina</t>
  </si>
  <si>
    <t>Sinjska Alka - nabavka tribina</t>
  </si>
  <si>
    <t>Nabavka LED ekrana za Sinjsku Alku</t>
  </si>
  <si>
    <t>Rekonstrukcija ulica i opremanje urbanističke cijeline Sinj</t>
  </si>
  <si>
    <t>108</t>
  </si>
  <si>
    <t>Usluge stručnog nadzora na ulicama 
(Vrlička i A.K.Miošića) i nad izgradnjom interpretacijskog centra Sinjska alka s parkiralištem</t>
  </si>
  <si>
    <t>Pomoći od izvanproračunskih korisnika</t>
  </si>
  <si>
    <t>Tekuće donacije - vjerski vrtići "Blagovijest"</t>
  </si>
  <si>
    <t>A100806</t>
  </si>
  <si>
    <t>A100602</t>
  </si>
  <si>
    <t>A100603</t>
  </si>
  <si>
    <t>Uređenje Sinjskog pazara - projektna dokumentacija</t>
  </si>
  <si>
    <t xml:space="preserve">Rashodi za nabavku proizvodne dugotrajne imovine </t>
  </si>
  <si>
    <t>Nematerijala proizvedena imovina</t>
  </si>
  <si>
    <t>K100303</t>
  </si>
  <si>
    <t xml:space="preserve">   A100305</t>
  </si>
  <si>
    <t xml:space="preserve">    AKTIVNOST</t>
  </si>
  <si>
    <t>Uređenje Sinjskog pazara</t>
  </si>
  <si>
    <t>27</t>
  </si>
  <si>
    <t>28</t>
  </si>
  <si>
    <t>55</t>
  </si>
  <si>
    <t>A100503</t>
  </si>
  <si>
    <t>Pomoći dane u inozemstvu i unutar opće države</t>
  </si>
  <si>
    <t xml:space="preserve">Ostali nespomenuti rashodi poslovanja </t>
  </si>
  <si>
    <t xml:space="preserve">Kapitalne pomoći - Vodovod i odvodnja </t>
  </si>
  <si>
    <t>K101413</t>
  </si>
  <si>
    <t>Oprema za zgradu Palacine - Grad Sinj</t>
  </si>
  <si>
    <t>K101414</t>
  </si>
  <si>
    <t>Revizija projekta Sinj u sridu - Grad Sinj</t>
  </si>
  <si>
    <t>K101415</t>
  </si>
  <si>
    <t>Organizacija događaja obilježavanja 
završetka projekta Sinj u sridu 
- Grad Sinj</t>
  </si>
  <si>
    <t>K101420</t>
  </si>
  <si>
    <t>Sudjelovanje na međunarodnom sajmu 
u Berlinu</t>
  </si>
  <si>
    <t>K101421</t>
  </si>
  <si>
    <t>Usluga internet oglašavanja Dalmation 
hot spot RERA</t>
  </si>
  <si>
    <t>K101422</t>
  </si>
  <si>
    <t>K101423</t>
  </si>
  <si>
    <t>Promocija i vidljivost Sinja i projekta 
Sinj u sridu
 (jumbo plakati i svjetleće reklame)</t>
  </si>
  <si>
    <t>K101424</t>
  </si>
  <si>
    <t>Zakup Galerije u okviru Alkarski dvora</t>
  </si>
  <si>
    <t>A101206</t>
  </si>
  <si>
    <t>Izgradnja sabirne ulice  u Ex vojarni Ivaniše Nelipića</t>
  </si>
  <si>
    <t>Pomoći dane u inozemstvu i unutar 
opće države</t>
  </si>
  <si>
    <t>Pomoći temeljem prijenosa EU sredstava 
- RERA</t>
  </si>
  <si>
    <t>Opremanje Muzeja Cetinske krajine</t>
  </si>
  <si>
    <t>Promotivni materijal za Muzej 
Cetinske krajine</t>
  </si>
  <si>
    <t>Edukativna radionica za muzejske 
djelatnike</t>
  </si>
  <si>
    <t>K101425</t>
  </si>
  <si>
    <t>K101427</t>
  </si>
  <si>
    <t>Promotivni materijali tematske 
škole jahanja</t>
  </si>
  <si>
    <t>K101428</t>
  </si>
  <si>
    <t>Jumbo plakati pokazanog programa IEC</t>
  </si>
  <si>
    <t>K101429</t>
  </si>
  <si>
    <t>Oglašavanje pokaznog programa IEC</t>
  </si>
  <si>
    <t>K101430</t>
  </si>
  <si>
    <t>Rampa za invalide</t>
  </si>
  <si>
    <t>K101431</t>
  </si>
  <si>
    <t>Oprema za alkarsku školu u IEC</t>
  </si>
  <si>
    <t>56</t>
  </si>
  <si>
    <t>59</t>
  </si>
  <si>
    <t xml:space="preserve">Rekonstrukcija Centra za razvoj Sinjska alka </t>
  </si>
  <si>
    <t>K101002</t>
  </si>
  <si>
    <t>Troškovi nabavke razne računalne  i telekomunikacijske opreme
Nabavka službenog vozila</t>
  </si>
  <si>
    <t>Efikasna lokalna samouprava
Efikasna lokalna samouprava</t>
  </si>
  <si>
    <t>Javna uprava i administracija
Javna uprava i administracija</t>
  </si>
  <si>
    <t xml:space="preserve">Obnova uredskih prostorija i opreme
nabavka službenog vozila
</t>
  </si>
  <si>
    <t>Oprema za zgradu Palacine</t>
  </si>
  <si>
    <t>Promotivni materijal za Muzej Cetinske krajine</t>
  </si>
  <si>
    <t>Pomoći temeljem prijenosa EU sredstava 
- Muzej Cetinske krajine</t>
  </si>
  <si>
    <t>Pomoći temeljem prijenosa EU sredstava 
- Turistička zajednica Sinj</t>
  </si>
  <si>
    <t>Nastavak uređenja Alkarskih dvora</t>
  </si>
  <si>
    <t>Tekuće donacije- VAD</t>
  </si>
  <si>
    <t xml:space="preserve">        Članak 1.</t>
  </si>
  <si>
    <t>Ishođenje građevinske dozvole,
raspisivanje natječaja za sanaciju, odabir izvođača i početak radova na sanaciji</t>
  </si>
  <si>
    <t>Rješavanje imovinsko pravnih odnosa za potrebe realizacije projekta aglomeracije</t>
  </si>
  <si>
    <t>Kulturne manifestacije - Dani Alke i Velike Gospe, Božićno -novogodišnji program i ostale manifestacije</t>
  </si>
  <si>
    <t>A100408</t>
  </si>
  <si>
    <t>Uređenje malog igrališta s umjetnom travom uz Junakov stadion</t>
  </si>
  <si>
    <t>K101221</t>
  </si>
  <si>
    <t>Proširenje Divojačkog groblja Karakašica - Jasensko</t>
  </si>
  <si>
    <t>Ostala nematerijalna imovina</t>
  </si>
  <si>
    <t>K101223</t>
  </si>
  <si>
    <t>Rekonstrukcija ceste Privija-Han</t>
  </si>
  <si>
    <t>K101224</t>
  </si>
  <si>
    <t>K101226</t>
  </si>
  <si>
    <t>PRIPREMA PROJEKATA ZA FINANCIRANJE IZ FONDOVA EU</t>
  </si>
  <si>
    <t>K101301</t>
  </si>
  <si>
    <t>Tekući rashodi za financiranje projekata iz fondova EU</t>
  </si>
  <si>
    <t xml:space="preserve">Razvoj lokalne cestovne infrastrukture </t>
  </si>
  <si>
    <t>Kvalitetna povezanost zbog bržeg i sigurnijeg odvijanja prometa</t>
  </si>
  <si>
    <t>Sufinanciranje nabavke knjiga za učenike srednjih škola</t>
  </si>
  <si>
    <t>Pomoć socijalno ugroženim obiteljima (jednokratne pomoći i ostale naknade)</t>
  </si>
  <si>
    <t>SUSTAV CIVILNE ZAŠTITE</t>
  </si>
  <si>
    <t>K101217</t>
  </si>
  <si>
    <t>K101218</t>
  </si>
  <si>
    <t>K101219</t>
  </si>
  <si>
    <t>A100504</t>
  </si>
  <si>
    <t>Ulaganje u objekte dječjih vrtića</t>
  </si>
  <si>
    <t xml:space="preserve">
OPIS RAZVOJNOG PROGRAMA</t>
  </si>
  <si>
    <t>Nabavka replika Alkarskih odora</t>
  </si>
  <si>
    <t>Potpredsjednik  Gradskog vijeća:</t>
  </si>
  <si>
    <t>Anđelko Bilandžić</t>
  </si>
  <si>
    <t>A100409</t>
  </si>
  <si>
    <t>Kazne, penali i naknade štete</t>
  </si>
  <si>
    <t>Rashodi za nabavu neproizvedene dugotrajne imovine</t>
  </si>
  <si>
    <t>Materijalna imovina, prirodno bogatsvo - zemljište</t>
  </si>
  <si>
    <t>57</t>
  </si>
  <si>
    <t>60</t>
  </si>
  <si>
    <t>105</t>
  </si>
  <si>
    <t>Proračun 2019.g.</t>
  </si>
  <si>
    <t xml:space="preserve">Plan razvojnih programa prikazuje planirane rashode vezane uz provođenje investicija i davanje kapitalne pomoći i donacija za razdoblje 2019.- 2021. godine. </t>
  </si>
  <si>
    <t>PRORAČUN 2019.</t>
  </si>
  <si>
    <t>Postrojenje i oprema</t>
  </si>
  <si>
    <t>A100606</t>
  </si>
  <si>
    <t>K100304</t>
  </si>
  <si>
    <t>Uređenja spomenika alkaru i prostora na startu alkarskog trkališta</t>
  </si>
  <si>
    <t xml:space="preserve">Kapitalne donacije  - Hvidra </t>
  </si>
  <si>
    <t>Proračun 2019.</t>
  </si>
  <si>
    <t>A100105</t>
  </si>
  <si>
    <t>K101004</t>
  </si>
  <si>
    <t>Sanacije kave na Meljači</t>
  </si>
  <si>
    <t>A100106</t>
  </si>
  <si>
    <t>Izbor za predstavnika srpske nacionalne manjine</t>
  </si>
  <si>
    <t>A100410</t>
  </si>
  <si>
    <t>Rashodi za redovno poslovanje Gradske športske dvorane</t>
  </si>
  <si>
    <t>Tekuće donacije - športska zajednica</t>
  </si>
  <si>
    <t>Izgradnja ugibališta i autobusnih čekaonica</t>
  </si>
  <si>
    <t>K101105</t>
  </si>
  <si>
    <t>K101206</t>
  </si>
  <si>
    <t>Rashodi za nabavu proizvedene dug.
imovine</t>
  </si>
  <si>
    <t>Proširenje groblja u Brnazama</t>
  </si>
  <si>
    <t>K101207</t>
  </si>
  <si>
    <t>Izgradnja štala na Hipodromu</t>
  </si>
  <si>
    <t>Proširenje groblja u Turjacima</t>
  </si>
  <si>
    <t>Rekonstrukcija tržnice - ribarnice u Sinju</t>
  </si>
  <si>
    <t>Poslovni objekti</t>
  </si>
  <si>
    <t>K101225</t>
  </si>
  <si>
    <t>Rashodi za nabavu proizvedene dugotrajne impovine</t>
  </si>
  <si>
    <t>Vodoopskrba Zelovski plato - projektna dokumentacija</t>
  </si>
  <si>
    <t>Uređenje igrališta uz Crkvu na Čitluku</t>
  </si>
  <si>
    <t>Nabavka pumpi za navodnjavanja športskih terena iz bušotina</t>
  </si>
  <si>
    <t xml:space="preserve">Izgradnja nogostupa od Zorke Macana do spomenika Radošić Gornji </t>
  </si>
  <si>
    <t>K101408</t>
  </si>
  <si>
    <t>Izrada web portala i aplikacije 
za Sinjsku alku - VAD</t>
  </si>
  <si>
    <t>Pomoći unutar općeg proračuna</t>
  </si>
  <si>
    <t>Tekuće donacije - KUS</t>
  </si>
  <si>
    <t>39</t>
  </si>
  <si>
    <t>40</t>
  </si>
  <si>
    <t>41</t>
  </si>
  <si>
    <t>58</t>
  </si>
  <si>
    <t>61</t>
  </si>
  <si>
    <t>62</t>
  </si>
  <si>
    <t>63</t>
  </si>
  <si>
    <t>65</t>
  </si>
  <si>
    <t>Uređenje spomenika alkaru i prostora na startu alkarskog trkališta</t>
  </si>
  <si>
    <t>Izgradnja štala i njeno stavljanje u funkciju</t>
  </si>
  <si>
    <t>Uređenje prostora Aerodrom</t>
  </si>
  <si>
    <t>Nabavka pumpi za nadvodnjavanje športskih terena iz bušotina</t>
  </si>
  <si>
    <t>Izgradnja nogostupa od Zorke Macana do spomenika Radošić Gornji</t>
  </si>
  <si>
    <t>Razvoj infrastrukture</t>
  </si>
  <si>
    <t>Povećanje broja grobnih mjesta</t>
  </si>
  <si>
    <t>Financiranje programa zapošljavanja žena - "Zaželi"</t>
  </si>
  <si>
    <t>Postavljanje biste dr. Marka Veselice - Šetalište Alojzija Stepinca</t>
  </si>
  <si>
    <t>Rashodi po sudskoj presudi</t>
  </si>
  <si>
    <r>
      <rPr>
        <b/>
        <sz val="10"/>
        <color theme="1"/>
        <rFont val="Arial"/>
        <family val="2"/>
        <charset val="238"/>
      </rPr>
      <t>Pomoć za nabavku radnih bilježnica učenicima osnovnih škola</t>
    </r>
    <r>
      <rPr>
        <sz val="10"/>
        <color theme="1"/>
        <rFont val="Arial"/>
        <family val="2"/>
        <charset val="238"/>
      </rPr>
      <t xml:space="preserve"> </t>
    </r>
  </si>
  <si>
    <t>Naknade građanima i kućanstvima iz proračuna- nabavka radnih bilježnica</t>
  </si>
  <si>
    <t>Donacije za znanost i obrazovanje</t>
  </si>
  <si>
    <t>Naknade za novorođenu djecu</t>
  </si>
  <si>
    <t>Potpore za rad udruga iz Domovinskog rata i udruga socijalne skrbi</t>
  </si>
  <si>
    <t xml:space="preserve">Galerija Sikirica - izdavanje monografije Stipe Sikirica </t>
  </si>
  <si>
    <t>Civilna zaštita</t>
  </si>
  <si>
    <t>107</t>
  </si>
  <si>
    <t>127</t>
  </si>
  <si>
    <t>128</t>
  </si>
  <si>
    <t>129</t>
  </si>
  <si>
    <t>131</t>
  </si>
  <si>
    <t>132</t>
  </si>
  <si>
    <t>133</t>
  </si>
  <si>
    <t>134</t>
  </si>
  <si>
    <t>135</t>
  </si>
  <si>
    <t>136</t>
  </si>
  <si>
    <t>137</t>
  </si>
  <si>
    <t>A100411</t>
  </si>
  <si>
    <t>Organizacija konjičko - galopskih utrka</t>
  </si>
  <si>
    <t>126</t>
  </si>
  <si>
    <t>PRIHODI OD PRODAJE PROIZVODA I ROBA</t>
  </si>
  <si>
    <t>Izbori za vijeća mjesnih odbora 2019. god.</t>
  </si>
  <si>
    <r>
      <t xml:space="preserve">         </t>
    </r>
    <r>
      <rPr>
        <b/>
        <sz val="11"/>
        <rFont val="Arial"/>
        <family val="2"/>
      </rPr>
      <t xml:space="preserve"> I. OPĆI DIO</t>
    </r>
  </si>
  <si>
    <t>II. POSEBNI DIO</t>
  </si>
  <si>
    <t>III.  PLAN   RAZVOJNIH   PROGRAMA</t>
  </si>
  <si>
    <t>AKTIVNOSTI</t>
  </si>
  <si>
    <t>A100807</t>
  </si>
  <si>
    <t>Zavod za hitnu
 medicinu SDŽ</t>
  </si>
  <si>
    <t xml:space="preserve">Održavanje čistoće </t>
  </si>
  <si>
    <t xml:space="preserve">PROJEKT </t>
  </si>
  <si>
    <t>K101106</t>
  </si>
  <si>
    <t>Rekonstrukcija ceste s nogostupom od škole do Masnića</t>
  </si>
  <si>
    <t>K101220</t>
  </si>
  <si>
    <t>Završetak izgradnje nogostupa u Čitluku</t>
  </si>
  <si>
    <t>K101222</t>
  </si>
  <si>
    <t xml:space="preserve">Izgradnja nogostupa Privija - Šuća </t>
  </si>
  <si>
    <t>K101227</t>
  </si>
  <si>
    <t>Sancija galopske staze i pratećih sadržaja na Hipodromu</t>
  </si>
  <si>
    <t>K101228</t>
  </si>
  <si>
    <t>Odvodnja oborinskih voda u ulici Luka u Sinju</t>
  </si>
  <si>
    <t>K101229</t>
  </si>
  <si>
    <t>Izgradnja poduzetničkog inkubatora u GZK</t>
  </si>
  <si>
    <t>K101230</t>
  </si>
  <si>
    <t>Rekonctrukcija ceste Pazar - Radošić</t>
  </si>
  <si>
    <t>K101231</t>
  </si>
  <si>
    <t>Izgradnja osnovne glazbene škole Jakova Gotovca u Sinju</t>
  </si>
  <si>
    <t>K101232</t>
  </si>
  <si>
    <t>GIS Grada Sinja</t>
  </si>
  <si>
    <t>K101233</t>
  </si>
  <si>
    <t>Izgradnja velikog igrališta sa umjetnom travom uz gradski stadion NK Junak s uređenje popratnih objekata</t>
  </si>
  <si>
    <t>K101234</t>
  </si>
  <si>
    <t>Izgradnja nogostupa u Glavicama od Dolića do rakrižja Vučić - Labrovići</t>
  </si>
  <si>
    <t>K101235</t>
  </si>
  <si>
    <t>Uređenje izvora "Bukva" u Karakašici</t>
  </si>
  <si>
    <t>K101236</t>
  </si>
  <si>
    <t>K101237</t>
  </si>
  <si>
    <t>Uređenje asfaltnog teniskog igrališta presvlačenjem podloge gumenim slojem</t>
  </si>
  <si>
    <t xml:space="preserve">Rekonstrukcija ceste Pazar - Radošić do Joskana </t>
  </si>
  <si>
    <t>K10106</t>
  </si>
  <si>
    <t>Daljnji razvitak komunalne infrastrukture</t>
  </si>
  <si>
    <t>Učinkovito gospodarenje komunalnim resursima</t>
  </si>
  <si>
    <t>Komunalna web aplikacija Grada Sinja</t>
  </si>
  <si>
    <t>Izgradnja velikog igrališta sa umjetnom travom uz gradski stadion NK Junak</t>
  </si>
  <si>
    <t>Uređenje športskih terena</t>
  </si>
  <si>
    <t>Omogućavanje nadvodnjavanja na športskim terenima</t>
  </si>
  <si>
    <t>Izgradnj nogostupa Privija - Šuća</t>
  </si>
  <si>
    <t>Izgradnja nogostupa u Glavicama od Dolića do raskrižja Vučić - Labrović</t>
  </si>
  <si>
    <t xml:space="preserve">Nabavka programa </t>
  </si>
  <si>
    <t>Efikasna i učinkovita lokalna samouprava</t>
  </si>
  <si>
    <t xml:space="preserve">Nabava opreme za tvrđavu Grad, tvrđavu Kamičak i ulice u središtu Grada Sinja </t>
  </si>
  <si>
    <t>Ulaganje u osnovno školstvo</t>
  </si>
  <si>
    <t>Izrada projektne dokumentacije</t>
  </si>
  <si>
    <t>64</t>
  </si>
  <si>
    <t>67</t>
  </si>
  <si>
    <t>68</t>
  </si>
  <si>
    <t>110</t>
  </si>
  <si>
    <t>111</t>
  </si>
  <si>
    <t>112</t>
  </si>
  <si>
    <t>113</t>
  </si>
  <si>
    <t>119</t>
  </si>
  <si>
    <t>125</t>
  </si>
  <si>
    <t>138</t>
  </si>
  <si>
    <t>139</t>
  </si>
  <si>
    <t>140</t>
  </si>
  <si>
    <t>141</t>
  </si>
  <si>
    <t>142</t>
  </si>
  <si>
    <t>Nabavka programa radi efikasnijeg upravljanja u lokalnoj samoupravi</t>
  </si>
  <si>
    <t>Unapređenje i pružanje informacija u komunalnom gospodarstvu</t>
  </si>
  <si>
    <t>Razvoj komun alne infrastrukture</t>
  </si>
  <si>
    <t>K101238</t>
  </si>
  <si>
    <t>Sufinanciranje izgradnje nogostupa uz državnu cestu DC1 u naselju Karakašica</t>
  </si>
  <si>
    <t>A100607</t>
  </si>
  <si>
    <t>Javni radovi</t>
  </si>
  <si>
    <t>82/a</t>
  </si>
  <si>
    <t>82/b</t>
  </si>
  <si>
    <t>82/c</t>
  </si>
  <si>
    <t>Članak 2.</t>
  </si>
  <si>
    <t>POVEĆANJE / SMANJENJE</t>
  </si>
  <si>
    <t>I. IZMJENA I DOPUNA PRORAČUNA 2019.</t>
  </si>
  <si>
    <t xml:space="preserve"> I. IZMJENA I DOPUNA PRORAČUNA 2019.</t>
  </si>
  <si>
    <t>173/a</t>
  </si>
  <si>
    <t>Razvoj cestovne infrastrukture</t>
  </si>
  <si>
    <t>Na temelju članka 39. Zakona o proračunu ("Narodne novine" br. 87/08, 136/12 i 15/15) i članka 35.Statuta</t>
  </si>
  <si>
    <t xml:space="preserve">Grada Sinja ("Službeni glasnik Grada Sinja" br. 10/09, 2/13 i 2/18) Gradsko vijeće Grada Sinja na </t>
  </si>
  <si>
    <t>Proračun 2019.god</t>
  </si>
  <si>
    <t>Ostvarenje proračuna 
01. - 06. 2019.</t>
  </si>
  <si>
    <t>Indeks</t>
  </si>
  <si>
    <t>Nakanade građanima i kućanstvima iz proračuna</t>
  </si>
  <si>
    <t>Rashodi za materijal i uslugu</t>
  </si>
  <si>
    <t>Ostvarenje od 
01. - 06.2019.g.</t>
  </si>
  <si>
    <t>Uređenje košarkaškog igrališta kod kina - izmjena postojećeg gumenog sloja</t>
  </si>
  <si>
    <t>Ostvarenje od 01. - 06. 2019.</t>
  </si>
  <si>
    <t>Stalni porezi na nepokretnu imovinu (zemlju, zgrade, kuće) - porez na korištenje javnih površina</t>
  </si>
  <si>
    <t>Povremeni porezi na imovinu - porez na promet nekretninama</t>
  </si>
  <si>
    <t>Porez na promet - porez na potrošnju</t>
  </si>
  <si>
    <t>Porezi na korištenje dobara - porez na tvrtku</t>
  </si>
  <si>
    <t>Pomoći iz državnih proračuna temeljem prijenosa EU sredstava</t>
  </si>
  <si>
    <t>Ostali prihodi</t>
  </si>
  <si>
    <t>Zemljište</t>
  </si>
  <si>
    <t>Stambeni objekti 
(sredstva od prodaje stanova)</t>
  </si>
  <si>
    <t>POLUGODIŠNJI IZVJEŠTAJ O IZVRŠENJU PRORAČUNA GRADA SINJA ZA 2019. GODINU</t>
  </si>
  <si>
    <t>Izvršenje Proračuna
 I. - VI. 2019.</t>
  </si>
  <si>
    <t>Izvršenje Proračuna 
I. VI. 2019.</t>
  </si>
  <si>
    <t>Prihodi i rashodi, te primici i izdaci po ekonomskoj klasifikaciji utvrđeni u Računu prihoda i rashoda i Računu financiranja za 2019. godinu ostvareni su kako slijedi:</t>
  </si>
  <si>
    <t>Prihodi i rashodi, primici i izdaci Proračuna Grada Sinja za 2019. godinu ( u daljnjem tekstu Proračun) ostvareni su kako slijedi:</t>
  </si>
  <si>
    <t>Ostvarenje Proračuna od I. - VI. 2019</t>
  </si>
  <si>
    <t>Ostvarenje od 
I. - VI. 2018.god</t>
  </si>
  <si>
    <t>Porez i prirez na dohodak od nesamostalnog rada</t>
  </si>
  <si>
    <t>Kapitalne potpore iz proračuna</t>
  </si>
  <si>
    <t>Tekuće pomoći proračunskim korisnicima iz proračuna koji im nije nadležan</t>
  </si>
  <si>
    <t>Kapitalne pomoći proračunskim korisinicima iz proračuna koji im nije nadležan</t>
  </si>
  <si>
    <t>Kamate na oročena sredstva i depozite po viđenju</t>
  </si>
  <si>
    <t>Prihodi od kamata za dane zajmove (prihodi od zateznih kamata)</t>
  </si>
  <si>
    <t>Naknade za koncesije</t>
  </si>
  <si>
    <t>Prihodi od zakupa i iznajmljivanje imovine</t>
  </si>
  <si>
    <t>Naknada za korištenje nefinancijske imovine</t>
  </si>
  <si>
    <t>Ostali prihodi od nefinancijske imovine</t>
  </si>
  <si>
    <t>Prihodi od kamata na dane zajmove trg. društvima i obrtnicima</t>
  </si>
  <si>
    <t>Županijske, gradske i općinske pristojbe i naknade</t>
  </si>
  <si>
    <t>Ostaale upravne pristojbe</t>
  </si>
  <si>
    <t>Ostale pristojbe</t>
  </si>
  <si>
    <t>Prihod državne uprave</t>
  </si>
  <si>
    <t>Komunalni doprinos</t>
  </si>
  <si>
    <t>Komunalna naknada</t>
  </si>
  <si>
    <t>Prihodi od prodaje proizvoda i robe</t>
  </si>
  <si>
    <t>Prihodi od pruženih usluga</t>
  </si>
  <si>
    <t>Donacije od prvanih i fizičkih osoba izvan općeg proračuna</t>
  </si>
  <si>
    <t>Plaća za redovan rad</t>
  </si>
  <si>
    <t>Plaće za posebne uvjete rada</t>
  </si>
  <si>
    <t>Doprinosi za obvezno zdravstveno osiguranje</t>
  </si>
  <si>
    <t>Doprinosi za obvezno osiguranje u slučaju nezaposlenosti</t>
  </si>
  <si>
    <t>Naknade za prijevoz, za rad na terenu i odvojeni život</t>
  </si>
  <si>
    <t>Stručno usavršavanje zaposlenika</t>
  </si>
  <si>
    <t>Ureski materijal i ostali materijalni rashodi</t>
  </si>
  <si>
    <t>Materijal i sirovine</t>
  </si>
  <si>
    <t>Energija</t>
  </si>
  <si>
    <t>Materijal i dijelovi za tekuće i investicijsko održavanje</t>
  </si>
  <si>
    <t>Sitan inventar i auto gume</t>
  </si>
  <si>
    <t>Službena, radna i zaštitna odjeća i obuća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</si>
  <si>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</si>
  <si>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</si>
  <si>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</si>
  <si>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</si>
  <si>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</si>
  <si>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</si>
  <si>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</si>
  <si>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</si>
  <si>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Premije osiguranja</t>
  </si>
  <si>
    <t>Bankarske usluge i usluge platnog prometa</t>
  </si>
  <si>
    <t>Komunikacijska oprema</t>
  </si>
  <si>
    <t>Plaće za redovan rad</t>
  </si>
  <si>
    <t>Uredski materijal i ostali materijalni rashodi</t>
  </si>
  <si>
    <t xml:space="preserve">Usluge tekućeg i investicijskog održavanja </t>
  </si>
  <si>
    <t xml:space="preserve">Intelektualne i osobne usluge </t>
  </si>
  <si>
    <t>Bankarske usluge i usluge platnoge prometa</t>
  </si>
  <si>
    <t>Plaće za prekovremeni rad</t>
  </si>
  <si>
    <t>Doprinosi za mirovinsko osiguranje</t>
  </si>
  <si>
    <t xml:space="preserve">Službena putovanja </t>
  </si>
  <si>
    <t>Materijal i dijelovi za tekuće i investcijsko održavanje</t>
  </si>
  <si>
    <t>Ostale usluge</t>
  </si>
  <si>
    <t>Naknade za rad predstavničkih i izvršnih tijela, povjerenstava i slično</t>
  </si>
  <si>
    <t>Reperezentacija</t>
  </si>
  <si>
    <t>Oprema za održavanje i zaštitu</t>
  </si>
  <si>
    <t>Ostvarenje od 
01.01. - 30.06.2018.</t>
  </si>
  <si>
    <t xml:space="preserve">Plaće u novcu </t>
  </si>
  <si>
    <t>Doprinosi za mirovinsko 
osiguranje</t>
  </si>
  <si>
    <t>Doprinosi za zdravstveno
 osiguranje</t>
  </si>
  <si>
    <t>Doprinosi za zapošljavanje</t>
  </si>
  <si>
    <t>Službena putovanja</t>
  </si>
  <si>
    <t>Naknada za prijevoz</t>
  </si>
  <si>
    <t>Stručno usavršavanje 
zaposlenika</t>
  </si>
  <si>
    <t>Ostale naknade troškova zaposlenicima</t>
  </si>
  <si>
    <t>Uredski materijal i ostali 
materijalni rashodi</t>
  </si>
  <si>
    <t>Materijal i dijelovi za tekuće
 i investicijsko održavanje</t>
  </si>
  <si>
    <t>Sitni inventar i autogume</t>
  </si>
  <si>
    <t>Usluge telefona, pošte
 i prijevoza</t>
  </si>
  <si>
    <t>Usluge tekućeg i 
investicijskog održavanja</t>
  </si>
  <si>
    <t xml:space="preserve">Naknade za rad predstavničkih i izvršnih tijela </t>
  </si>
  <si>
    <t>Reprezentacija</t>
  </si>
  <si>
    <t>Pristojbe i naknade</t>
  </si>
  <si>
    <t>Troškovi sudskih postupaka</t>
  </si>
  <si>
    <t>Zatezne kamate</t>
  </si>
  <si>
    <t>Subvencije poljoprivrednicima i obrtnicima</t>
  </si>
  <si>
    <t>Tekuće pomoći unutar opće države</t>
  </si>
  <si>
    <t>Tekuće pomoći proračunskim korisnicima drugih proračuna</t>
  </si>
  <si>
    <t>Tekuće pomoći temeljem prijenosa EU sredstava</t>
  </si>
  <si>
    <t>Naknade građanima i kućanstvima u novcu</t>
  </si>
  <si>
    <t>Tekuće donacije u novcu</t>
  </si>
  <si>
    <t>Tekuće donacije u naravi</t>
  </si>
  <si>
    <t>Tekuće donacije iz EU fondova</t>
  </si>
  <si>
    <t>Kapitalne donacije neprofitnim organizacijama</t>
  </si>
  <si>
    <t>Kapitalne donacije građanima i kućanstvima</t>
  </si>
  <si>
    <t>Naknade šteta pravnim i fizičkim osobama</t>
  </si>
  <si>
    <t>Izvaredni rashodi</t>
  </si>
  <si>
    <t>Kapitalne pomoći trgovačkim društvima u javnom sektoru</t>
  </si>
  <si>
    <t>Ceste</t>
  </si>
  <si>
    <t>Oprema za održavanje i opremu</t>
  </si>
  <si>
    <t>Uređaji, strojevi za ostale namjene</t>
  </si>
  <si>
    <t>Ulaganje u računalne programe</t>
  </si>
  <si>
    <t xml:space="preserve">Umjetnička literatura i 
znanstvena djela </t>
  </si>
  <si>
    <t>Ostali nepsomenuti rashodi poslovanja</t>
  </si>
  <si>
    <t>Ostvarenje  Proračuna od 
I.  - VI. 2019.g</t>
  </si>
  <si>
    <t>Negativna tečajna razlika</t>
  </si>
  <si>
    <t>Indeks
5/3</t>
  </si>
  <si>
    <t>Indeks
5/4</t>
  </si>
  <si>
    <t>Subvencije trg. društvima u javnom sektoru</t>
  </si>
  <si>
    <t>Tekuće donacije iz EU sredstava</t>
  </si>
  <si>
    <t>Umjetnička, literarna i znanstvena djela</t>
  </si>
  <si>
    <t>Ceste, željeznice i sl. građevinski objekti</t>
  </si>
  <si>
    <t>Kapitalne pomoći bankama i
 trgovačkim društvima u javnom sektoru</t>
  </si>
  <si>
    <t>Kapitalne donacije iz EU sredstava</t>
  </si>
  <si>
    <t>Plaće u novcu</t>
  </si>
  <si>
    <t>Doprinosi za zdravstveno osiguranje</t>
  </si>
  <si>
    <t>Naknade za prijevoz, rad na terenu i odvojeni život</t>
  </si>
  <si>
    <t>Ostale naknade troškova zaposlenima</t>
  </si>
  <si>
    <t xml:space="preserve">Zakupnine i najmanine </t>
  </si>
  <si>
    <t>Naknade za rad predstavničkih i izvršnih tijela, povjer. i sl.</t>
  </si>
  <si>
    <t>Ostali nespomenuti rashodi psolovanja</t>
  </si>
  <si>
    <t>Nkanade građanima i kućanstvima iz proračuna</t>
  </si>
  <si>
    <t>Pristojbe i nakande</t>
  </si>
  <si>
    <t>Rshodi za usluge</t>
  </si>
  <si>
    <t>Uređaji, strojevi i oprema za ostale namjene</t>
  </si>
  <si>
    <t>Materijal i dijelovi za tekuće i investicjisko održavanje</t>
  </si>
  <si>
    <t>Usluge tekućeg i investicjiskog održavanja</t>
  </si>
  <si>
    <t>Nakande građanima i kućanstvima u naravi</t>
  </si>
  <si>
    <t>Naknade građanima i kućanstvima u naravi</t>
  </si>
  <si>
    <t>Nakanade građanima i kućanstvima u novcu</t>
  </si>
  <si>
    <t>Doprinosi za zdravtsveno osiguranje</t>
  </si>
  <si>
    <t>Kapitalne donacije
 neprofitnim organizacijama</t>
  </si>
  <si>
    <t xml:space="preserve">Tekuće donacije u novcu </t>
  </si>
  <si>
    <t>Rashodi i izdaci Proračuna realizirani su u iznosu od 44.632.388,26  kn  raspoređeni su po programskoj klasifikaciji po korisnicima i potanjim namjenama u Posebnom dijelu Proračuna kako slijedi:</t>
  </si>
  <si>
    <t>Povrat zajmova danih neprofitnim organizacijama</t>
  </si>
  <si>
    <t>Povart zajmova danih tuzemnim obrtnicima</t>
  </si>
  <si>
    <t xml:space="preserve"> 26. sjednici održanoj, 14. studenog 2019. godine donijelo je:</t>
  </si>
  <si>
    <t>OSTVARENJE I - VI 2019.</t>
  </si>
  <si>
    <t>INDEKS</t>
  </si>
  <si>
    <t>Izrada i postavljanje biste dr. Marku Veselici - Šetalište Alojzija Stepinca</t>
  </si>
  <si>
    <t>Sinj,  14.studenoga 2019. godine</t>
  </si>
  <si>
    <t>Klasa: 400-06/19-01/4</t>
  </si>
  <si>
    <t>Ur.broj: 2175/01-01-19-1</t>
  </si>
  <si>
    <t>Sub. trg.druš. izvan javnog sektora</t>
  </si>
  <si>
    <t>C</t>
  </si>
  <si>
    <t>MANJAK PRIHODA I PRIMITAKA TEKUĆE GODINE</t>
  </si>
  <si>
    <t>D</t>
  </si>
  <si>
    <t>RASPOLOŽIVA SREDSTVA IZ 2018.G.</t>
  </si>
  <si>
    <t>E</t>
  </si>
  <si>
    <t>UKUPAN VIŠAK PRIHODA I PRIMITAKA</t>
  </si>
  <si>
    <t>ANALITIČKI PRIKAZ B. RAČUNA FINANCIRANJA</t>
  </si>
  <si>
    <t>RAČUN</t>
  </si>
  <si>
    <t>NAZIV</t>
  </si>
  <si>
    <t>Primljene otplate (povrati) glavnice danih zajmova</t>
  </si>
  <si>
    <t>Primici (povrati) glavnice zajmova danih neprofitnim organizacijam</t>
  </si>
  <si>
    <t>Povrat zajmova danih neprofitnim organizacijama - kratkoročni</t>
  </si>
  <si>
    <t>Povrat (primici) glavnice zajmova danih trg. društvima i obrtnicima izvan javnog sektora</t>
  </si>
  <si>
    <t>Povrat zajmova danih tuzemnim obrtnicima- dugoročni</t>
  </si>
  <si>
    <t>Povrat zajmova danih obrtnicima- Privredna banka</t>
  </si>
  <si>
    <t>Povrat zajmova danih obrtnicima- Splitska banka</t>
  </si>
  <si>
    <t>Izvršenje od I. - VI.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</si>
</sst>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#,##0.00_ ;\-#,##0.00\ "/>
    <numFmt numFmtId="166" formatCode="#,##0.00\ _k_n"/>
  </numFmts>
  <fonts count="5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3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9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</font>
    <font>
      <sz val="9"/>
      <name val="Arial"/>
      <family val="2"/>
      <charset val="238"/>
    </font>
    <font>
      <sz val="11"/>
      <name val="Arial"/>
      <family val="2"/>
    </font>
    <font>
      <b/>
      <sz val="8"/>
      <name val="Arial"/>
      <family val="2"/>
    </font>
    <font>
      <sz val="11"/>
      <name val="Calibri"/>
      <family val="2"/>
      <charset val="238"/>
      <scheme val="minor"/>
    </font>
    <font>
      <sz val="12"/>
      <name val="MS Serif"/>
      <family val="1"/>
    </font>
    <font>
      <sz val="12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i/>
      <sz val="11"/>
      <name val="Arial"/>
      <family val="2"/>
      <charset val="238"/>
    </font>
    <font>
      <b/>
      <sz val="12"/>
      <color theme="1"/>
      <name val="Arial"/>
      <family val="2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  <font>
      <b/>
      <i/>
      <sz val="13"/>
      <name val="Arial"/>
      <family val="2"/>
      <charset val="238"/>
    </font>
    <font>
      <b/>
      <sz val="10"/>
      <color theme="1"/>
      <name val="Arial"/>
      <family val="2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sz val="12"/>
      <name val="MS Serif"/>
      <family val="1"/>
    </font>
    <font>
      <b/>
      <sz val="16"/>
      <name val="Albertus Medium"/>
      <family val="2"/>
    </font>
    <font>
      <b/>
      <sz val="11"/>
      <color rgb="FFFF0000"/>
      <name val="Arial"/>
      <family val="2"/>
    </font>
    <font>
      <b/>
      <sz val="11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3"/>
      <color theme="1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lightGray">
        <bgColor rgb="FF00B050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9" fontId="53" fillId="0" borderId="0" applyFont="0" applyFill="0" applyBorder="0" applyAlignment="0" applyProtection="0"/>
  </cellStyleXfs>
  <cellXfs count="982">
    <xf numFmtId="0" fontId="0" fillId="0" borderId="0" xfId="0"/>
    <xf numFmtId="0" fontId="3" fillId="0" borderId="5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0" borderId="5" xfId="0" applyBorder="1"/>
    <xf numFmtId="0" fontId="6" fillId="0" borderId="5" xfId="1" applyFont="1" applyFill="1" applyBorder="1" applyAlignment="1">
      <alignment horizontal="center"/>
    </xf>
    <xf numFmtId="0" fontId="6" fillId="0" borderId="4" xfId="1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4" fontId="3" fillId="0" borderId="5" xfId="0" applyNumberFormat="1" applyFont="1" applyBorder="1"/>
    <xf numFmtId="4" fontId="8" fillId="0" borderId="5" xfId="0" applyNumberFormat="1" applyFont="1" applyBorder="1"/>
    <xf numFmtId="4" fontId="8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left"/>
    </xf>
    <xf numFmtId="4" fontId="2" fillId="0" borderId="5" xfId="0" applyNumberFormat="1" applyFont="1" applyFill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" fontId="2" fillId="0" borderId="5" xfId="0" applyNumberFormat="1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5" xfId="0" applyNumberFormat="1" applyFont="1" applyBorder="1" applyAlignment="1">
      <alignment horizontal="center" wrapText="1"/>
    </xf>
    <xf numFmtId="0" fontId="15" fillId="0" borderId="2" xfId="0" applyFont="1" applyBorder="1"/>
    <xf numFmtId="0" fontId="0" fillId="0" borderId="3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22" fillId="0" borderId="2" xfId="0" applyFont="1" applyBorder="1"/>
    <xf numFmtId="4" fontId="0" fillId="0" borderId="5" xfId="0" applyNumberFormat="1" applyBorder="1"/>
    <xf numFmtId="4" fontId="10" fillId="0" borderId="5" xfId="0" applyNumberFormat="1" applyFont="1" applyBorder="1"/>
    <xf numFmtId="0" fontId="22" fillId="0" borderId="5" xfId="0" applyFont="1" applyBorder="1"/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" fontId="5" fillId="0" borderId="5" xfId="0" applyNumberFormat="1" applyFont="1" applyBorder="1"/>
    <xf numFmtId="4" fontId="14" fillId="0" borderId="5" xfId="0" applyNumberFormat="1" applyFont="1" applyBorder="1"/>
    <xf numFmtId="0" fontId="0" fillId="0" borderId="5" xfId="0" applyBorder="1" applyAlignment="1">
      <alignment wrapText="1"/>
    </xf>
    <xf numFmtId="49" fontId="22" fillId="0" borderId="5" xfId="0" applyNumberFormat="1" applyFont="1" applyBorder="1" applyAlignment="1">
      <alignment horizontal="center"/>
    </xf>
    <xf numFmtId="49" fontId="22" fillId="0" borderId="5" xfId="0" applyNumberFormat="1" applyFont="1" applyBorder="1" applyAlignment="1">
      <alignment horizontal="left"/>
    </xf>
    <xf numFmtId="4" fontId="0" fillId="0" borderId="5" xfId="0" applyNumberFormat="1" applyBorder="1" applyAlignment="1">
      <alignment wrapText="1"/>
    </xf>
    <xf numFmtId="0" fontId="5" fillId="0" borderId="5" xfId="0" applyFont="1" applyBorder="1" applyAlignment="1">
      <alignment wrapTex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wrapText="1"/>
    </xf>
    <xf numFmtId="49" fontId="22" fillId="0" borderId="2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15" fillId="0" borderId="5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4" fontId="5" fillId="0" borderId="9" xfId="0" applyNumberFormat="1" applyFont="1" applyBorder="1"/>
    <xf numFmtId="0" fontId="2" fillId="0" borderId="5" xfId="0" applyFont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5" fillId="0" borderId="9" xfId="0" applyFont="1" applyBorder="1" applyAlignment="1">
      <alignment wrapText="1"/>
    </xf>
    <xf numFmtId="0" fontId="0" fillId="0" borderId="4" xfId="0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4" fontId="5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9" fontId="14" fillId="0" borderId="5" xfId="0" applyNumberFormat="1" applyFont="1" applyBorder="1" applyAlignment="1">
      <alignment horizontal="left"/>
    </xf>
    <xf numFmtId="0" fontId="14" fillId="0" borderId="5" xfId="0" applyFont="1" applyBorder="1"/>
    <xf numFmtId="49" fontId="14" fillId="0" borderId="5" xfId="0" applyNumberFormat="1" applyFont="1" applyBorder="1" applyAlignment="1">
      <alignment horizontal="left" wrapText="1"/>
    </xf>
    <xf numFmtId="0" fontId="14" fillId="0" borderId="5" xfId="0" applyFont="1" applyBorder="1" applyAlignment="1">
      <alignment horizontal="center" wrapText="1"/>
    </xf>
    <xf numFmtId="4" fontId="14" fillId="0" borderId="5" xfId="0" applyNumberFormat="1" applyFont="1" applyBorder="1" applyAlignment="1">
      <alignment wrapText="1"/>
    </xf>
    <xf numFmtId="49" fontId="14" fillId="0" borderId="5" xfId="0" applyNumberFormat="1" applyFont="1" applyFill="1" applyBorder="1" applyAlignment="1">
      <alignment horizontal="left"/>
    </xf>
    <xf numFmtId="0" fontId="26" fillId="0" borderId="5" xfId="0" applyFont="1" applyFill="1" applyBorder="1" applyAlignment="1">
      <alignment horizontal="center"/>
    </xf>
    <xf numFmtId="0" fontId="27" fillId="0" borderId="5" xfId="0" applyFont="1" applyFill="1" applyBorder="1"/>
    <xf numFmtId="4" fontId="26" fillId="0" borderId="5" xfId="0" applyNumberFormat="1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4" fontId="5" fillId="0" borderId="5" xfId="0" applyNumberFormat="1" applyFont="1" applyFill="1" applyBorder="1" applyAlignment="1">
      <alignment wrapText="1"/>
    </xf>
    <xf numFmtId="49" fontId="24" fillId="2" borderId="5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4" fontId="7" fillId="2" borderId="5" xfId="0" applyNumberFormat="1" applyFont="1" applyFill="1" applyBorder="1"/>
    <xf numFmtId="4" fontId="8" fillId="0" borderId="5" xfId="0" applyNumberFormat="1" applyFont="1" applyFill="1" applyBorder="1" applyAlignment="1">
      <alignment wrapText="1"/>
    </xf>
    <xf numFmtId="4" fontId="8" fillId="0" borderId="5" xfId="0" applyNumberFormat="1" applyFont="1" applyBorder="1" applyAlignment="1">
      <alignment horizontal="right"/>
    </xf>
    <xf numFmtId="4" fontId="12" fillId="0" borderId="5" xfId="0" applyNumberFormat="1" applyFont="1" applyBorder="1"/>
    <xf numFmtId="4" fontId="19" fillId="0" borderId="5" xfId="0" applyNumberFormat="1" applyFont="1" applyBorder="1"/>
    <xf numFmtId="0" fontId="5" fillId="0" borderId="5" xfId="0" applyFont="1" applyBorder="1" applyAlignment="1">
      <alignment horizontal="left" wrapText="1"/>
    </xf>
    <xf numFmtId="4" fontId="13" fillId="0" borderId="5" xfId="0" applyNumberFormat="1" applyFont="1" applyBorder="1"/>
    <xf numFmtId="0" fontId="8" fillId="0" borderId="5" xfId="0" applyFont="1" applyFill="1" applyBorder="1"/>
    <xf numFmtId="49" fontId="14" fillId="0" borderId="5" xfId="0" applyNumberFormat="1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wrapText="1"/>
    </xf>
    <xf numFmtId="0" fontId="14" fillId="0" borderId="5" xfId="0" applyFont="1" applyBorder="1" applyAlignment="1">
      <alignment horizontal="left"/>
    </xf>
    <xf numFmtId="0" fontId="5" fillId="0" borderId="5" xfId="0" applyFont="1" applyFill="1" applyBorder="1" applyAlignment="1">
      <alignment wrapText="1"/>
    </xf>
    <xf numFmtId="4" fontId="5" fillId="0" borderId="5" xfId="0" applyNumberFormat="1" applyFont="1" applyFill="1" applyBorder="1"/>
    <xf numFmtId="0" fontId="7" fillId="2" borderId="5" xfId="0" applyFont="1" applyFill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4" fontId="1" fillId="0" borderId="5" xfId="0" applyNumberFormat="1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4" fontId="13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4" fontId="12" fillId="0" borderId="5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3" fillId="0" borderId="4" xfId="1" applyFont="1" applyBorder="1" applyAlignment="1">
      <alignment horizontal="left" wrapText="1"/>
    </xf>
    <xf numFmtId="4" fontId="6" fillId="0" borderId="5" xfId="1" applyNumberFormat="1" applyFont="1" applyBorder="1" applyAlignment="1">
      <alignment horizontal="right"/>
    </xf>
    <xf numFmtId="4" fontId="7" fillId="0" borderId="5" xfId="1" applyNumberFormat="1" applyFont="1" applyBorder="1"/>
    <xf numFmtId="0" fontId="2" fillId="0" borderId="4" xfId="1" applyBorder="1" applyAlignment="1">
      <alignment wrapText="1"/>
    </xf>
    <xf numFmtId="4" fontId="2" fillId="0" borderId="5" xfId="1" applyNumberFormat="1" applyBorder="1" applyAlignment="1">
      <alignment horizontal="right"/>
    </xf>
    <xf numFmtId="4" fontId="14" fillId="0" borderId="5" xfId="1" applyNumberFormat="1" applyFont="1" applyBorder="1"/>
    <xf numFmtId="0" fontId="8" fillId="2" borderId="5" xfId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4" fontId="8" fillId="2" borderId="5" xfId="1" applyNumberFormat="1" applyFont="1" applyFill="1" applyBorder="1" applyAlignment="1">
      <alignment horizontal="right" wrapText="1"/>
    </xf>
    <xf numFmtId="4" fontId="8" fillId="2" borderId="5" xfId="1" applyNumberFormat="1" applyFont="1" applyFill="1" applyBorder="1"/>
    <xf numFmtId="4" fontId="6" fillId="0" borderId="5" xfId="1" applyNumberFormat="1" applyFont="1" applyFill="1" applyBorder="1" applyAlignment="1">
      <alignment horizontal="right" wrapText="1"/>
    </xf>
    <xf numFmtId="4" fontId="7" fillId="0" borderId="5" xfId="0" applyNumberFormat="1" applyFont="1" applyBorder="1" applyAlignment="1">
      <alignment wrapText="1"/>
    </xf>
    <xf numFmtId="4" fontId="7" fillId="2" borderId="5" xfId="0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2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21" fillId="0" borderId="5" xfId="0" applyFont="1" applyFill="1" applyBorder="1" applyAlignment="1">
      <alignment wrapText="1"/>
    </xf>
    <xf numFmtId="4" fontId="21" fillId="0" borderId="5" xfId="0" applyNumberFormat="1" applyFont="1" applyFill="1" applyBorder="1" applyAlignment="1">
      <alignment horizontal="right"/>
    </xf>
    <xf numFmtId="0" fontId="19" fillId="0" borderId="0" xfId="0" applyFont="1"/>
    <xf numFmtId="0" fontId="0" fillId="0" borderId="7" xfId="0" applyBorder="1"/>
    <xf numFmtId="4" fontId="0" fillId="0" borderId="7" xfId="0" applyNumberFormat="1" applyBorder="1"/>
    <xf numFmtId="4" fontId="14" fillId="0" borderId="2" xfId="0" applyNumberFormat="1" applyFont="1" applyBorder="1"/>
    <xf numFmtId="0" fontId="5" fillId="0" borderId="4" xfId="0" applyFont="1" applyBorder="1" applyAlignment="1">
      <alignment horizontal="center" wrapText="1"/>
    </xf>
    <xf numFmtId="0" fontId="30" fillId="0" borderId="5" xfId="0" applyFont="1" applyBorder="1" applyAlignment="1">
      <alignment wrapText="1"/>
    </xf>
    <xf numFmtId="4" fontId="27" fillId="0" borderId="5" xfId="0" applyNumberFormat="1" applyFont="1" applyBorder="1"/>
    <xf numFmtId="49" fontId="0" fillId="0" borderId="5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0" fontId="24" fillId="0" borderId="5" xfId="0" applyFont="1" applyBorder="1" applyAlignment="1">
      <alignment wrapText="1"/>
    </xf>
    <xf numFmtId="0" fontId="20" fillId="0" borderId="5" xfId="0" applyFont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21" fillId="4" borderId="5" xfId="0" applyFont="1" applyFill="1" applyBorder="1" applyAlignment="1">
      <alignment wrapText="1"/>
    </xf>
    <xf numFmtId="49" fontId="21" fillId="4" borderId="5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 shrinkToFit="1"/>
    </xf>
    <xf numFmtId="4" fontId="21" fillId="4" borderId="5" xfId="0" applyNumberFormat="1" applyFont="1" applyFill="1" applyBorder="1"/>
    <xf numFmtId="0" fontId="21" fillId="0" borderId="5" xfId="0" applyFont="1" applyBorder="1" applyAlignment="1">
      <alignment wrapText="1"/>
    </xf>
    <xf numFmtId="49" fontId="21" fillId="0" borderId="5" xfId="0" applyNumberFormat="1" applyFont="1" applyBorder="1" applyAlignment="1">
      <alignment horizontal="center" wrapText="1"/>
    </xf>
    <xf numFmtId="0" fontId="21" fillId="0" borderId="5" xfId="0" applyFont="1" applyBorder="1" applyAlignment="1">
      <alignment wrapText="1" shrinkToFit="1"/>
    </xf>
    <xf numFmtId="4" fontId="21" fillId="0" borderId="5" xfId="0" applyNumberFormat="1" applyFont="1" applyBorder="1"/>
    <xf numFmtId="0" fontId="0" fillId="0" borderId="5" xfId="0" applyNumberFormat="1" applyBorder="1" applyAlignment="1">
      <alignment horizontal="center" wrapText="1"/>
    </xf>
    <xf numFmtId="0" fontId="24" fillId="2" borderId="5" xfId="0" applyFont="1" applyFill="1" applyBorder="1" applyAlignment="1">
      <alignment horizontal="left" wrapText="1"/>
    </xf>
    <xf numFmtId="0" fontId="5" fillId="2" borderId="5" xfId="0" applyNumberFormat="1" applyFont="1" applyFill="1" applyBorder="1" applyAlignment="1">
      <alignment horizontal="center" wrapText="1"/>
    </xf>
    <xf numFmtId="4" fontId="2" fillId="0" borderId="5" xfId="0" applyNumberFormat="1" applyFont="1" applyBorder="1" applyAlignment="1">
      <alignment horizontal="right" wrapText="1"/>
    </xf>
    <xf numFmtId="49" fontId="0" fillId="0" borderId="5" xfId="0" applyNumberFormat="1" applyBorder="1" applyAlignment="1">
      <alignment horizontal="right" wrapText="1"/>
    </xf>
    <xf numFmtId="49" fontId="26" fillId="0" borderId="5" xfId="0" applyNumberFormat="1" applyFont="1" applyFill="1" applyBorder="1" applyAlignment="1">
      <alignment horizontal="left" wrapText="1"/>
    </xf>
    <xf numFmtId="0" fontId="26" fillId="0" borderId="5" xfId="0" applyNumberFormat="1" applyFont="1" applyFill="1" applyBorder="1" applyAlignment="1">
      <alignment horizontal="center" wrapText="1"/>
    </xf>
    <xf numFmtId="0" fontId="26" fillId="0" borderId="5" xfId="0" applyFont="1" applyFill="1" applyBorder="1" applyAlignment="1">
      <alignment wrapText="1"/>
    </xf>
    <xf numFmtId="4" fontId="26" fillId="0" borderId="5" xfId="0" applyNumberFormat="1" applyFont="1" applyFill="1" applyBorder="1" applyAlignment="1">
      <alignment wrapText="1"/>
    </xf>
    <xf numFmtId="49" fontId="24" fillId="2" borderId="5" xfId="0" applyNumberFormat="1" applyFont="1" applyFill="1" applyBorder="1" applyAlignment="1">
      <alignment horizontal="left" wrapText="1"/>
    </xf>
    <xf numFmtId="0" fontId="0" fillId="2" borderId="0" xfId="0" applyFill="1"/>
    <xf numFmtId="0" fontId="5" fillId="0" borderId="5" xfId="0" applyNumberFormat="1" applyFont="1" applyFill="1" applyBorder="1" applyAlignment="1">
      <alignment horizontal="center" wrapText="1"/>
    </xf>
    <xf numFmtId="0" fontId="14" fillId="0" borderId="5" xfId="0" applyNumberFormat="1" applyFont="1" applyFill="1" applyBorder="1" applyAlignment="1">
      <alignment horizontal="center" wrapText="1"/>
    </xf>
    <xf numFmtId="4" fontId="14" fillId="0" borderId="5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horizontal="center" wrapText="1"/>
    </xf>
    <xf numFmtId="4" fontId="17" fillId="0" borderId="5" xfId="0" applyNumberFormat="1" applyFont="1" applyFill="1" applyBorder="1" applyAlignment="1">
      <alignment wrapText="1"/>
    </xf>
    <xf numFmtId="0" fontId="8" fillId="0" borderId="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left" wrapText="1"/>
    </xf>
    <xf numFmtId="49" fontId="9" fillId="2" borderId="5" xfId="0" applyNumberFormat="1" applyFont="1" applyFill="1" applyBorder="1" applyAlignment="1">
      <alignment horizontal="left" wrapText="1"/>
    </xf>
    <xf numFmtId="49" fontId="5" fillId="2" borderId="5" xfId="0" applyNumberFormat="1" applyFont="1" applyFill="1" applyBorder="1" applyAlignment="1">
      <alignment horizontal="left" wrapText="1"/>
    </xf>
    <xf numFmtId="4" fontId="8" fillId="0" borderId="5" xfId="0" applyNumberFormat="1" applyFont="1" applyBorder="1" applyAlignment="1">
      <alignment horizontal="right" wrapText="1"/>
    </xf>
    <xf numFmtId="0" fontId="14" fillId="0" borderId="5" xfId="0" applyNumberFormat="1" applyFont="1" applyBorder="1" applyAlignment="1">
      <alignment horizontal="center" wrapText="1"/>
    </xf>
    <xf numFmtId="49" fontId="9" fillId="2" borderId="5" xfId="0" applyNumberFormat="1" applyFont="1" applyFill="1" applyBorder="1" applyAlignment="1">
      <alignment horizontal="center" wrapText="1"/>
    </xf>
    <xf numFmtId="49" fontId="8" fillId="0" borderId="5" xfId="0" applyNumberFormat="1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5" xfId="0" applyNumberFormat="1" applyFont="1" applyBorder="1" applyAlignment="1">
      <alignment horizontal="center" wrapText="1"/>
    </xf>
    <xf numFmtId="0" fontId="13" fillId="0" borderId="5" xfId="0" applyNumberFormat="1" applyFont="1" applyBorder="1" applyAlignment="1">
      <alignment horizontal="center" wrapText="1"/>
    </xf>
    <xf numFmtId="0" fontId="13" fillId="0" borderId="5" xfId="0" applyFont="1" applyBorder="1" applyAlignment="1">
      <alignment wrapText="1"/>
    </xf>
    <xf numFmtId="49" fontId="26" fillId="0" borderId="5" xfId="0" applyNumberFormat="1" applyFont="1" applyFill="1" applyBorder="1" applyAlignment="1">
      <alignment horizontal="right" wrapText="1"/>
    </xf>
    <xf numFmtId="0" fontId="25" fillId="0" borderId="5" xfId="0" applyFont="1" applyFill="1" applyBorder="1" applyAlignment="1">
      <alignment wrapText="1"/>
    </xf>
    <xf numFmtId="0" fontId="6" fillId="4" borderId="5" xfId="0" applyFont="1" applyFill="1" applyBorder="1" applyAlignment="1">
      <alignment shrinkToFit="1"/>
    </xf>
    <xf numFmtId="49" fontId="6" fillId="4" borderId="4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/>
    </xf>
    <xf numFmtId="49" fontId="2" fillId="0" borderId="9" xfId="0" applyNumberFormat="1" applyFont="1" applyBorder="1" applyAlignment="1">
      <alignment horizontal="left"/>
    </xf>
    <xf numFmtId="4" fontId="4" fillId="4" borderId="5" xfId="0" applyNumberFormat="1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4" fontId="7" fillId="0" borderId="5" xfId="0" applyNumberFormat="1" applyFont="1" applyFill="1" applyBorder="1"/>
    <xf numFmtId="0" fontId="8" fillId="5" borderId="5" xfId="0" applyFont="1" applyFill="1" applyBorder="1" applyAlignment="1">
      <alignment horizontal="center" wrapText="1"/>
    </xf>
    <xf numFmtId="0" fontId="13" fillId="5" borderId="5" xfId="0" applyFont="1" applyFill="1" applyBorder="1"/>
    <xf numFmtId="0" fontId="8" fillId="0" borderId="5" xfId="1" applyFont="1" applyFill="1" applyBorder="1" applyAlignment="1">
      <alignment horizontal="center"/>
    </xf>
    <xf numFmtId="0" fontId="8" fillId="0" borderId="4" xfId="1" applyFont="1" applyFill="1" applyBorder="1" applyAlignment="1">
      <alignment wrapText="1"/>
    </xf>
    <xf numFmtId="4" fontId="8" fillId="0" borderId="5" xfId="1" applyNumberFormat="1" applyFont="1" applyFill="1" applyBorder="1" applyAlignment="1">
      <alignment horizontal="right" wrapText="1"/>
    </xf>
    <xf numFmtId="4" fontId="8" fillId="0" borderId="5" xfId="1" applyNumberFormat="1" applyFont="1" applyFill="1" applyBorder="1"/>
    <xf numFmtId="0" fontId="0" fillId="0" borderId="0" xfId="0" applyFill="1"/>
    <xf numFmtId="0" fontId="8" fillId="0" borderId="4" xfId="1" applyFont="1" applyFill="1" applyBorder="1" applyAlignment="1">
      <alignment horizontal="left" wrapText="1"/>
    </xf>
    <xf numFmtId="4" fontId="8" fillId="0" borderId="5" xfId="1" applyNumberFormat="1" applyFont="1" applyFill="1" applyBorder="1" applyAlignment="1">
      <alignment horizontal="right"/>
    </xf>
    <xf numFmtId="4" fontId="5" fillId="0" borderId="5" xfId="1" applyNumberFormat="1" applyFont="1" applyFill="1" applyBorder="1"/>
    <xf numFmtId="0" fontId="5" fillId="0" borderId="5" xfId="1" applyFont="1" applyFill="1" applyBorder="1" applyAlignment="1">
      <alignment horizontal="center" wrapText="1"/>
    </xf>
    <xf numFmtId="0" fontId="5" fillId="0" borderId="4" xfId="1" applyFont="1" applyFill="1" applyBorder="1" applyAlignment="1">
      <alignment wrapText="1"/>
    </xf>
    <xf numFmtId="4" fontId="5" fillId="0" borderId="5" xfId="1" applyNumberFormat="1" applyFont="1" applyFill="1" applyBorder="1" applyAlignment="1">
      <alignment horizontal="right" wrapText="1"/>
    </xf>
    <xf numFmtId="4" fontId="5" fillId="0" borderId="5" xfId="1" applyNumberFormat="1" applyFont="1" applyFill="1" applyBorder="1" applyAlignment="1">
      <alignment wrapText="1"/>
    </xf>
    <xf numFmtId="0" fontId="5" fillId="0" borderId="5" xfId="1" applyFont="1" applyFill="1" applyBorder="1" applyAlignment="1">
      <alignment horizontal="center"/>
    </xf>
    <xf numFmtId="4" fontId="5" fillId="0" borderId="5" xfId="1" applyNumberFormat="1" applyFont="1" applyFill="1" applyBorder="1" applyAlignment="1">
      <alignment horizontal="right"/>
    </xf>
    <xf numFmtId="0" fontId="8" fillId="0" borderId="5" xfId="1" applyFont="1" applyFill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0" fontId="13" fillId="0" borderId="5" xfId="0" applyFont="1" applyBorder="1"/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0" fontId="8" fillId="5" borderId="5" xfId="0" applyNumberFormat="1" applyFont="1" applyFill="1" applyBorder="1" applyAlignment="1">
      <alignment horizontal="center" wrapText="1"/>
    </xf>
    <xf numFmtId="4" fontId="0" fillId="0" borderId="0" xfId="0" applyNumberFormat="1"/>
    <xf numFmtId="0" fontId="3" fillId="7" borderId="7" xfId="0" applyFont="1" applyFill="1" applyBorder="1"/>
    <xf numFmtId="4" fontId="21" fillId="7" borderId="5" xfId="0" applyNumberFormat="1" applyFont="1" applyFill="1" applyBorder="1" applyAlignment="1">
      <alignment shrinkToFit="1"/>
    </xf>
    <xf numFmtId="0" fontId="6" fillId="8" borderId="5" xfId="0" applyFont="1" applyFill="1" applyBorder="1" applyAlignment="1">
      <alignment shrinkToFit="1"/>
    </xf>
    <xf numFmtId="49" fontId="6" fillId="8" borderId="4" xfId="0" applyNumberFormat="1" applyFont="1" applyFill="1" applyBorder="1" applyAlignment="1">
      <alignment horizontal="center" wrapText="1"/>
    </xf>
    <xf numFmtId="0" fontId="6" fillId="8" borderId="5" xfId="0" applyFont="1" applyFill="1" applyBorder="1" applyAlignment="1">
      <alignment wrapText="1"/>
    </xf>
    <xf numFmtId="4" fontId="3" fillId="8" borderId="5" xfId="0" applyNumberFormat="1" applyFont="1" applyFill="1" applyBorder="1"/>
    <xf numFmtId="4" fontId="28" fillId="0" borderId="5" xfId="0" applyNumberFormat="1" applyFont="1" applyBorder="1"/>
    <xf numFmtId="0" fontId="28" fillId="0" borderId="5" xfId="0" applyFont="1" applyBorder="1"/>
    <xf numFmtId="4" fontId="2" fillId="0" borderId="5" xfId="0" applyNumberFormat="1" applyFont="1" applyBorder="1"/>
    <xf numFmtId="4" fontId="8" fillId="0" borderId="9" xfId="0" applyNumberFormat="1" applyFont="1" applyBorder="1"/>
    <xf numFmtId="4" fontId="8" fillId="0" borderId="5" xfId="0" applyNumberFormat="1" applyFont="1" applyFill="1" applyBorder="1"/>
    <xf numFmtId="0" fontId="8" fillId="0" borderId="5" xfId="0" applyFont="1" applyFill="1" applyBorder="1" applyAlignment="1">
      <alignment horizontal="center"/>
    </xf>
    <xf numFmtId="4" fontId="6" fillId="3" borderId="5" xfId="0" applyNumberFormat="1" applyFont="1" applyFill="1" applyBorder="1"/>
    <xf numFmtId="0" fontId="33" fillId="3" borderId="5" xfId="0" applyFont="1" applyFill="1" applyBorder="1" applyAlignment="1">
      <alignment wrapText="1"/>
    </xf>
    <xf numFmtId="0" fontId="34" fillId="3" borderId="4" xfId="0" applyFont="1" applyFill="1" applyBorder="1" applyAlignment="1">
      <alignment horizontal="center" wrapText="1"/>
    </xf>
    <xf numFmtId="0" fontId="35" fillId="3" borderId="5" xfId="0" applyFont="1" applyFill="1" applyBorder="1" applyAlignment="1">
      <alignment wrapText="1"/>
    </xf>
    <xf numFmtId="0" fontId="8" fillId="0" borderId="4" xfId="0" applyFont="1" applyBorder="1" applyAlignment="1">
      <alignment horizontal="center" wrapText="1"/>
    </xf>
    <xf numFmtId="49" fontId="12" fillId="0" borderId="5" xfId="0" applyNumberFormat="1" applyFont="1" applyBorder="1" applyAlignment="1">
      <alignment horizontal="left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Fill="1" applyBorder="1" applyAlignment="1">
      <alignment wrapText="1"/>
    </xf>
    <xf numFmtId="49" fontId="12" fillId="0" borderId="5" xfId="0" applyNumberFormat="1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8" fillId="2" borderId="5" xfId="0" applyNumberFormat="1" applyFont="1" applyFill="1" applyBorder="1" applyAlignment="1">
      <alignment horizontal="center" wrapText="1"/>
    </xf>
    <xf numFmtId="49" fontId="8" fillId="2" borderId="5" xfId="0" applyNumberFormat="1" applyFont="1" applyFill="1" applyBorder="1" applyAlignment="1">
      <alignment horizontal="left" wrapText="1"/>
    </xf>
    <xf numFmtId="0" fontId="8" fillId="2" borderId="5" xfId="0" applyFont="1" applyFill="1" applyBorder="1" applyAlignment="1">
      <alignment wrapText="1"/>
    </xf>
    <xf numFmtId="4" fontId="8" fillId="2" borderId="5" xfId="0" applyNumberFormat="1" applyFont="1" applyFill="1" applyBorder="1" applyAlignment="1">
      <alignment wrapText="1"/>
    </xf>
    <xf numFmtId="4" fontId="8" fillId="2" borderId="5" xfId="0" applyNumberFormat="1" applyFont="1" applyFill="1" applyBorder="1"/>
    <xf numFmtId="4" fontId="8" fillId="2" borderId="5" xfId="0" applyNumberFormat="1" applyFont="1" applyFill="1" applyBorder="1" applyAlignment="1">
      <alignment horizontal="right"/>
    </xf>
    <xf numFmtId="49" fontId="8" fillId="5" borderId="5" xfId="0" applyNumberFormat="1" applyFont="1" applyFill="1" applyBorder="1" applyAlignment="1">
      <alignment horizontal="left" wrapText="1"/>
    </xf>
    <xf numFmtId="0" fontId="13" fillId="5" borderId="5" xfId="0" applyFont="1" applyFill="1" applyBorder="1" applyAlignment="1">
      <alignment wrapText="1"/>
    </xf>
    <xf numFmtId="4" fontId="13" fillId="5" borderId="5" xfId="0" applyNumberFormat="1" applyFont="1" applyFill="1" applyBorder="1" applyAlignment="1">
      <alignment wrapText="1"/>
    </xf>
    <xf numFmtId="4" fontId="8" fillId="5" borderId="5" xfId="0" applyNumberFormat="1" applyFont="1" applyFill="1" applyBorder="1" applyAlignment="1">
      <alignment horizontal="right" wrapText="1"/>
    </xf>
    <xf numFmtId="4" fontId="13" fillId="5" borderId="5" xfId="0" applyNumberFormat="1" applyFont="1" applyFill="1" applyBorder="1"/>
    <xf numFmtId="0" fontId="2" fillId="0" borderId="5" xfId="0" applyNumberFormat="1" applyFont="1" applyBorder="1" applyAlignment="1">
      <alignment horizontal="center" wrapText="1"/>
    </xf>
    <xf numFmtId="49" fontId="5" fillId="0" borderId="5" xfId="0" applyNumberFormat="1" applyFont="1" applyFill="1" applyBorder="1" applyAlignment="1">
      <alignment horizontal="left" wrapText="1"/>
    </xf>
    <xf numFmtId="4" fontId="2" fillId="0" borderId="5" xfId="0" applyNumberFormat="1" applyFont="1" applyFill="1" applyBorder="1"/>
    <xf numFmtId="0" fontId="12" fillId="0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wrapText="1"/>
    </xf>
    <xf numFmtId="4" fontId="5" fillId="5" borderId="5" xfId="0" applyNumberFormat="1" applyFont="1" applyFill="1" applyBorder="1"/>
    <xf numFmtId="0" fontId="5" fillId="5" borderId="5" xfId="0" applyNumberFormat="1" applyFont="1" applyFill="1" applyBorder="1" applyAlignment="1">
      <alignment horizontal="center" wrapText="1"/>
    </xf>
    <xf numFmtId="4" fontId="5" fillId="5" borderId="5" xfId="0" applyNumberFormat="1" applyFont="1" applyFill="1" applyBorder="1" applyAlignment="1">
      <alignment horizontal="right"/>
    </xf>
    <xf numFmtId="0" fontId="2" fillId="0" borderId="5" xfId="0" applyFont="1" applyBorder="1"/>
    <xf numFmtId="0" fontId="28" fillId="0" borderId="5" xfId="0" applyFont="1" applyBorder="1" applyAlignment="1">
      <alignment horizontal="center"/>
    </xf>
    <xf numFmtId="0" fontId="28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5" fillId="2" borderId="5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wrapText="1"/>
    </xf>
    <xf numFmtId="4" fontId="8" fillId="5" borderId="5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13" fillId="0" borderId="5" xfId="0" applyFont="1" applyFill="1" applyBorder="1" applyAlignment="1">
      <alignment horizontal="left" wrapText="1"/>
    </xf>
    <xf numFmtId="0" fontId="13" fillId="0" borderId="5" xfId="0" applyNumberFormat="1" applyFont="1" applyFill="1" applyBorder="1" applyAlignment="1">
      <alignment horizontal="center" wrapText="1"/>
    </xf>
    <xf numFmtId="0" fontId="13" fillId="0" borderId="5" xfId="0" applyFont="1" applyFill="1" applyBorder="1" applyAlignment="1">
      <alignment wrapText="1"/>
    </xf>
    <xf numFmtId="4" fontId="13" fillId="0" borderId="5" xfId="0" applyNumberFormat="1" applyFont="1" applyFill="1" applyBorder="1"/>
    <xf numFmtId="0" fontId="12" fillId="0" borderId="5" xfId="0" applyNumberFormat="1" applyFont="1" applyFill="1" applyBorder="1" applyAlignment="1">
      <alignment horizontal="center" wrapText="1"/>
    </xf>
    <xf numFmtId="4" fontId="12" fillId="0" borderId="5" xfId="0" applyNumberFormat="1" applyFont="1" applyFill="1" applyBorder="1"/>
    <xf numFmtId="0" fontId="8" fillId="0" borderId="4" xfId="0" applyFont="1" applyFill="1" applyBorder="1"/>
    <xf numFmtId="0" fontId="8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4" fontId="1" fillId="0" borderId="5" xfId="0" applyNumberFormat="1" applyFont="1" applyFill="1" applyBorder="1" applyAlignment="1">
      <alignment wrapText="1"/>
    </xf>
    <xf numFmtId="0" fontId="5" fillId="0" borderId="4" xfId="0" applyFont="1" applyFill="1" applyBorder="1"/>
    <xf numFmtId="0" fontId="12" fillId="0" borderId="5" xfId="0" applyFont="1" applyBorder="1" applyAlignment="1">
      <alignment horizontal="left"/>
    </xf>
    <xf numFmtId="0" fontId="0" fillId="0" borderId="0" xfId="0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19" fillId="0" borderId="0" xfId="0" applyFont="1" applyBorder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40" fillId="0" borderId="16" xfId="0" applyFont="1" applyBorder="1" applyAlignment="1">
      <alignment horizontal="right" vertical="top" wrapText="1"/>
    </xf>
    <xf numFmtId="4" fontId="39" fillId="0" borderId="16" xfId="0" applyNumberFormat="1" applyFont="1" applyBorder="1" applyAlignment="1">
      <alignment horizontal="right" vertical="top" wrapText="1"/>
    </xf>
    <xf numFmtId="0" fontId="39" fillId="0" borderId="36" xfId="0" applyFont="1" applyBorder="1" applyAlignment="1">
      <alignment horizontal="left" vertical="top" wrapText="1"/>
    </xf>
    <xf numFmtId="0" fontId="41" fillId="0" borderId="16" xfId="0" applyFont="1" applyBorder="1" applyAlignment="1">
      <alignment horizontal="right" vertical="top" wrapText="1"/>
    </xf>
    <xf numFmtId="4" fontId="41" fillId="0" borderId="16" xfId="0" applyNumberFormat="1" applyFont="1" applyBorder="1" applyAlignment="1">
      <alignment horizontal="right" vertical="top" wrapText="1"/>
    </xf>
    <xf numFmtId="0" fontId="39" fillId="0" borderId="15" xfId="0" applyFont="1" applyBorder="1" applyAlignment="1">
      <alignment horizontal="right" vertical="top" wrapText="1"/>
    </xf>
    <xf numFmtId="0" fontId="41" fillId="0" borderId="18" xfId="0" applyFont="1" applyBorder="1" applyAlignment="1">
      <alignment horizontal="left" vertical="top" wrapText="1"/>
    </xf>
    <xf numFmtId="0" fontId="41" fillId="0" borderId="18" xfId="0" applyFont="1" applyBorder="1" applyAlignment="1">
      <alignment horizontal="justify" vertical="top" wrapText="1"/>
    </xf>
    <xf numFmtId="4" fontId="41" fillId="0" borderId="23" xfId="0" applyNumberFormat="1" applyFont="1" applyBorder="1" applyAlignment="1">
      <alignment horizontal="right" vertical="top" wrapText="1"/>
    </xf>
    <xf numFmtId="4" fontId="41" fillId="0" borderId="0" xfId="0" applyNumberFormat="1" applyFont="1" applyBorder="1" applyAlignment="1">
      <alignment horizontal="right" vertical="top" wrapText="1"/>
    </xf>
    <xf numFmtId="0" fontId="40" fillId="0" borderId="14" xfId="0" applyFont="1" applyBorder="1" applyAlignment="1">
      <alignment horizontal="left" vertical="top" wrapText="1"/>
    </xf>
    <xf numFmtId="0" fontId="40" fillId="0" borderId="16" xfId="0" applyFont="1" applyBorder="1" applyAlignment="1">
      <alignment horizontal="left" vertical="top" wrapText="1"/>
    </xf>
    <xf numFmtId="0" fontId="39" fillId="0" borderId="13" xfId="0" applyFont="1" applyBorder="1" applyAlignment="1">
      <alignment vertical="top" wrapText="1"/>
    </xf>
    <xf numFmtId="0" fontId="39" fillId="0" borderId="23" xfId="0" applyFont="1" applyBorder="1" applyAlignment="1">
      <alignment vertical="top" wrapText="1"/>
    </xf>
    <xf numFmtId="0" fontId="40" fillId="0" borderId="23" xfId="0" applyFont="1" applyBorder="1" applyAlignment="1">
      <alignment horizontal="center" vertical="top" wrapText="1"/>
    </xf>
    <xf numFmtId="0" fontId="39" fillId="0" borderId="33" xfId="0" applyFont="1" applyBorder="1" applyAlignment="1">
      <alignment horizontal="left" vertical="top" wrapText="1"/>
    </xf>
    <xf numFmtId="0" fontId="39" fillId="0" borderId="32" xfId="0" applyFont="1" applyBorder="1" applyAlignment="1">
      <alignment horizontal="left" vertical="top" wrapText="1"/>
    </xf>
    <xf numFmtId="4" fontId="39" fillId="0" borderId="32" xfId="0" applyNumberFormat="1" applyFont="1" applyBorder="1" applyAlignment="1">
      <alignment horizontal="right" vertical="top" wrapText="1"/>
    </xf>
    <xf numFmtId="0" fontId="39" fillId="0" borderId="23" xfId="0" applyFont="1" applyBorder="1" applyAlignment="1">
      <alignment horizontal="left" vertical="top" wrapText="1"/>
    </xf>
    <xf numFmtId="4" fontId="39" fillId="0" borderId="23" xfId="0" applyNumberFormat="1" applyFont="1" applyBorder="1" applyAlignment="1">
      <alignment horizontal="right" vertical="top" wrapText="1"/>
    </xf>
    <xf numFmtId="0" fontId="39" fillId="0" borderId="29" xfId="0" applyFont="1" applyBorder="1" applyAlignment="1">
      <alignment horizontal="left" vertical="top" wrapText="1"/>
    </xf>
    <xf numFmtId="4" fontId="39" fillId="0" borderId="36" xfId="0" applyNumberFormat="1" applyFont="1" applyBorder="1" applyAlignment="1">
      <alignment horizontal="right" vertical="top" wrapText="1"/>
    </xf>
    <xf numFmtId="0" fontId="39" fillId="0" borderId="23" xfId="0" applyFont="1" applyBorder="1" applyAlignment="1">
      <alignment horizontal="right" vertical="top" wrapText="1"/>
    </xf>
    <xf numFmtId="0" fontId="41" fillId="0" borderId="0" xfId="0" applyFont="1" applyBorder="1" applyAlignment="1">
      <alignment horizontal="left" vertical="top" wrapText="1"/>
    </xf>
    <xf numFmtId="0" fontId="39" fillId="0" borderId="0" xfId="0" applyFont="1" applyBorder="1" applyAlignment="1">
      <alignment horizontal="right" vertical="top" wrapText="1"/>
    </xf>
    <xf numFmtId="0" fontId="41" fillId="0" borderId="22" xfId="0" applyFont="1" applyBorder="1" applyAlignment="1">
      <alignment horizontal="left" vertical="top" wrapText="1"/>
    </xf>
    <xf numFmtId="0" fontId="39" fillId="0" borderId="22" xfId="0" applyFont="1" applyBorder="1" applyAlignment="1">
      <alignment horizontal="right" vertical="top" wrapText="1"/>
    </xf>
    <xf numFmtId="0" fontId="41" fillId="0" borderId="17" xfId="0" applyFont="1" applyBorder="1" applyAlignment="1">
      <alignment horizontal="justify" vertical="top" wrapText="1"/>
    </xf>
    <xf numFmtId="0" fontId="41" fillId="0" borderId="0" xfId="0" applyFont="1" applyBorder="1" applyAlignment="1">
      <alignment horizontal="justify" vertical="top" wrapText="1"/>
    </xf>
    <xf numFmtId="0" fontId="39" fillId="0" borderId="22" xfId="0" applyFont="1" applyBorder="1" applyAlignment="1">
      <alignment horizontal="left" vertical="top" wrapText="1"/>
    </xf>
    <xf numFmtId="0" fontId="42" fillId="0" borderId="23" xfId="0" applyFont="1" applyBorder="1" applyAlignment="1">
      <alignment horizontal="left" vertical="top" wrapText="1"/>
    </xf>
    <xf numFmtId="0" fontId="39" fillId="0" borderId="35" xfId="0" applyFont="1" applyBorder="1" applyAlignment="1">
      <alignment horizontal="left" vertical="top" wrapText="1"/>
    </xf>
    <xf numFmtId="0" fontId="39" fillId="0" borderId="25" xfId="0" applyFont="1" applyBorder="1" applyAlignment="1">
      <alignment horizontal="left" vertical="top" wrapText="1"/>
    </xf>
    <xf numFmtId="0" fontId="39" fillId="0" borderId="17" xfId="0" applyFont="1" applyBorder="1" applyAlignment="1">
      <alignment horizontal="left" vertical="top" wrapText="1"/>
    </xf>
    <xf numFmtId="0" fontId="39" fillId="0" borderId="18" xfId="0" applyFont="1" applyBorder="1" applyAlignment="1">
      <alignment horizontal="left" vertical="top" wrapText="1"/>
    </xf>
    <xf numFmtId="0" fontId="39" fillId="0" borderId="28" xfId="0" applyFont="1" applyBorder="1" applyAlignment="1">
      <alignment horizontal="left" vertical="top" wrapText="1"/>
    </xf>
    <xf numFmtId="4" fontId="39" fillId="0" borderId="25" xfId="0" applyNumberFormat="1" applyFont="1" applyBorder="1" applyAlignment="1">
      <alignment horizontal="right" vertical="top" wrapText="1"/>
    </xf>
    <xf numFmtId="4" fontId="39" fillId="0" borderId="18" xfId="0" applyNumberFormat="1" applyFont="1" applyBorder="1" applyAlignment="1">
      <alignment horizontal="right" vertical="top" wrapText="1"/>
    </xf>
    <xf numFmtId="0" fontId="39" fillId="0" borderId="28" xfId="0" applyFont="1" applyBorder="1" applyAlignment="1">
      <alignment horizontal="right" vertical="top" wrapText="1"/>
    </xf>
    <xf numFmtId="4" fontId="39" fillId="0" borderId="20" xfId="0" applyNumberFormat="1" applyFont="1" applyBorder="1" applyAlignment="1">
      <alignment horizontal="right" vertical="top" wrapText="1"/>
    </xf>
    <xf numFmtId="4" fontId="39" fillId="0" borderId="17" xfId="0" applyNumberFormat="1" applyFont="1" applyBorder="1" applyAlignment="1">
      <alignment horizontal="right" vertical="top" wrapText="1"/>
    </xf>
    <xf numFmtId="0" fontId="39" fillId="0" borderId="18" xfId="0" applyFont="1" applyBorder="1" applyAlignment="1">
      <alignment horizontal="right" vertical="top" wrapText="1"/>
    </xf>
    <xf numFmtId="4" fontId="39" fillId="0" borderId="34" xfId="0" applyNumberFormat="1" applyFont="1" applyBorder="1" applyAlignment="1">
      <alignment horizontal="right" vertical="top" wrapText="1"/>
    </xf>
    <xf numFmtId="4" fontId="41" fillId="0" borderId="24" xfId="0" applyNumberFormat="1" applyFont="1" applyBorder="1" applyAlignment="1">
      <alignment horizontal="right" vertical="top" wrapText="1"/>
    </xf>
    <xf numFmtId="4" fontId="41" fillId="0" borderId="15" xfId="0" applyNumberFormat="1" applyFont="1" applyBorder="1" applyAlignment="1">
      <alignment horizontal="right" vertical="top" wrapText="1"/>
    </xf>
    <xf numFmtId="4" fontId="39" fillId="0" borderId="35" xfId="0" applyNumberFormat="1" applyFont="1" applyBorder="1" applyAlignment="1">
      <alignment horizontal="right" vertical="top" wrapText="1"/>
    </xf>
    <xf numFmtId="0" fontId="39" fillId="0" borderId="18" xfId="0" applyFont="1" applyBorder="1" applyAlignment="1">
      <alignment horizontal="center" vertical="top" wrapText="1"/>
    </xf>
    <xf numFmtId="0" fontId="41" fillId="0" borderId="0" xfId="0" applyFont="1" applyBorder="1" applyAlignment="1">
      <alignment horizontal="right" vertical="top" wrapText="1"/>
    </xf>
    <xf numFmtId="0" fontId="12" fillId="0" borderId="2" xfId="0" applyFont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left" wrapText="1"/>
    </xf>
    <xf numFmtId="0" fontId="13" fillId="5" borderId="5" xfId="0" applyNumberFormat="1" applyFont="1" applyFill="1" applyBorder="1" applyAlignment="1">
      <alignment horizontal="center" wrapText="1"/>
    </xf>
    <xf numFmtId="4" fontId="8" fillId="5" borderId="5" xfId="0" applyNumberFormat="1" applyFont="1" applyFill="1" applyBorder="1" applyAlignment="1">
      <alignment horizontal="right"/>
    </xf>
    <xf numFmtId="0" fontId="5" fillId="5" borderId="5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center"/>
    </xf>
    <xf numFmtId="4" fontId="8" fillId="5" borderId="5" xfId="0" applyNumberFormat="1" applyFont="1" applyFill="1" applyBorder="1"/>
    <xf numFmtId="0" fontId="36" fillId="5" borderId="5" xfId="0" applyFont="1" applyFill="1" applyBorder="1" applyAlignment="1">
      <alignment horizontal="center" wrapText="1"/>
    </xf>
    <xf numFmtId="4" fontId="36" fillId="5" borderId="5" xfId="0" applyNumberFormat="1" applyFont="1" applyFill="1" applyBorder="1" applyAlignment="1">
      <alignment wrapText="1"/>
    </xf>
    <xf numFmtId="0" fontId="8" fillId="5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center"/>
    </xf>
    <xf numFmtId="49" fontId="5" fillId="5" borderId="5" xfId="0" applyNumberFormat="1" applyFont="1" applyFill="1" applyBorder="1" applyAlignment="1">
      <alignment horizontal="left"/>
    </xf>
    <xf numFmtId="0" fontId="8" fillId="5" borderId="5" xfId="0" applyNumberFormat="1" applyFont="1" applyFill="1" applyBorder="1" applyAlignment="1">
      <alignment horizontal="center"/>
    </xf>
    <xf numFmtId="0" fontId="8" fillId="5" borderId="5" xfId="0" applyFont="1" applyFill="1" applyBorder="1"/>
    <xf numFmtId="49" fontId="8" fillId="5" borderId="5" xfId="0" applyNumberFormat="1" applyFont="1" applyFill="1" applyBorder="1" applyAlignment="1">
      <alignment horizontal="left"/>
    </xf>
    <xf numFmtId="0" fontId="5" fillId="5" borderId="5" xfId="0" applyFont="1" applyFill="1" applyBorder="1" applyAlignment="1">
      <alignment horizontal="center" wrapText="1"/>
    </xf>
    <xf numFmtId="4" fontId="5" fillId="5" borderId="5" xfId="0" applyNumberFormat="1" applyFont="1" applyFill="1" applyBorder="1" applyAlignment="1">
      <alignment wrapText="1"/>
    </xf>
    <xf numFmtId="165" fontId="13" fillId="0" borderId="5" xfId="0" applyNumberFormat="1" applyFont="1" applyBorder="1"/>
    <xf numFmtId="165" fontId="12" fillId="0" borderId="5" xfId="0" applyNumberFormat="1" applyFont="1" applyBorder="1"/>
    <xf numFmtId="165" fontId="13" fillId="5" borderId="5" xfId="0" applyNumberFormat="1" applyFont="1" applyFill="1" applyBorder="1"/>
    <xf numFmtId="4" fontId="19" fillId="0" borderId="2" xfId="0" applyNumberFormat="1" applyFont="1" applyBorder="1"/>
    <xf numFmtId="4" fontId="2" fillId="2" borderId="5" xfId="0" applyNumberFormat="1" applyFont="1" applyFill="1" applyBorder="1"/>
    <xf numFmtId="0" fontId="19" fillId="0" borderId="5" xfId="0" applyFont="1" applyBorder="1"/>
    <xf numFmtId="4" fontId="12" fillId="0" borderId="5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 wrapText="1"/>
    </xf>
    <xf numFmtId="0" fontId="8" fillId="5" borderId="5" xfId="0" applyFont="1" applyFill="1" applyBorder="1" applyAlignment="1">
      <alignment horizontal="left" wrapText="1"/>
    </xf>
    <xf numFmtId="4" fontId="8" fillId="0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5" xfId="0" applyNumberFormat="1" applyFont="1" applyFill="1" applyBorder="1" applyAlignment="1">
      <alignment horizontal="center" wrapText="1"/>
    </xf>
    <xf numFmtId="49" fontId="8" fillId="0" borderId="5" xfId="0" applyNumberFormat="1" applyFont="1" applyFill="1" applyBorder="1" applyAlignment="1">
      <alignment horizontal="left" wrapText="1"/>
    </xf>
    <xf numFmtId="4" fontId="13" fillId="0" borderId="5" xfId="0" applyNumberFormat="1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4" fontId="2" fillId="0" borderId="5" xfId="0" applyNumberFormat="1" applyFont="1" applyFill="1" applyBorder="1" applyAlignment="1">
      <alignment horizontal="right"/>
    </xf>
    <xf numFmtId="49" fontId="5" fillId="5" borderId="5" xfId="0" applyNumberFormat="1" applyFont="1" applyFill="1" applyBorder="1" applyAlignment="1">
      <alignment horizontal="left" wrapText="1"/>
    </xf>
    <xf numFmtId="49" fontId="28" fillId="0" borderId="5" xfId="0" applyNumberFormat="1" applyFont="1" applyBorder="1" applyAlignment="1">
      <alignment horizontal="center" wrapText="1"/>
    </xf>
    <xf numFmtId="0" fontId="28" fillId="0" borderId="5" xfId="0" applyNumberFormat="1" applyFont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165" fontId="13" fillId="0" borderId="5" xfId="0" applyNumberFormat="1" applyFont="1" applyBorder="1" applyAlignment="1">
      <alignment horizontal="right"/>
    </xf>
    <xf numFmtId="0" fontId="19" fillId="0" borderId="5" xfId="0" applyFont="1" applyBorder="1" applyAlignment="1">
      <alignment horizontal="center"/>
    </xf>
    <xf numFmtId="0" fontId="19" fillId="0" borderId="5" xfId="0" applyFont="1" applyBorder="1" applyAlignment="1">
      <alignment wrapText="1"/>
    </xf>
    <xf numFmtId="49" fontId="13" fillId="0" borderId="5" xfId="0" applyNumberFormat="1" applyFont="1" applyBorder="1" applyAlignment="1">
      <alignment horizontal="left" wrapText="1"/>
    </xf>
    <xf numFmtId="0" fontId="13" fillId="0" borderId="5" xfId="0" applyFont="1" applyBorder="1" applyAlignment="1">
      <alignment horizontal="left"/>
    </xf>
    <xf numFmtId="0" fontId="13" fillId="5" borderId="5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 wrapText="1"/>
    </xf>
    <xf numFmtId="0" fontId="43" fillId="7" borderId="5" xfId="0" applyFont="1" applyFill="1" applyBorder="1" applyAlignment="1">
      <alignment wrapText="1"/>
    </xf>
    <xf numFmtId="0" fontId="19" fillId="0" borderId="4" xfId="0" applyFont="1" applyBorder="1" applyAlignment="1">
      <alignment horizontal="center"/>
    </xf>
    <xf numFmtId="0" fontId="8" fillId="0" borderId="5" xfId="0" applyFont="1" applyBorder="1"/>
    <xf numFmtId="0" fontId="13" fillId="5" borderId="5" xfId="0" applyFont="1" applyFill="1" applyBorder="1" applyAlignment="1">
      <alignment horizontal="center" wrapText="1"/>
    </xf>
    <xf numFmtId="0" fontId="41" fillId="0" borderId="25" xfId="0" applyFont="1" applyBorder="1" applyAlignment="1">
      <alignment horizontal="left" vertical="top" wrapText="1"/>
    </xf>
    <xf numFmtId="0" fontId="41" fillId="0" borderId="17" xfId="0" applyFont="1" applyBorder="1" applyAlignment="1">
      <alignment horizontal="left" vertical="top" wrapText="1"/>
    </xf>
    <xf numFmtId="4" fontId="39" fillId="0" borderId="19" xfId="0" applyNumberFormat="1" applyFont="1" applyBorder="1" applyAlignment="1">
      <alignment horizontal="right" vertical="top" wrapText="1"/>
    </xf>
    <xf numFmtId="165" fontId="39" fillId="0" borderId="23" xfId="0" applyNumberFormat="1" applyFont="1" applyBorder="1" applyAlignment="1">
      <alignment horizontal="right" vertical="top" wrapText="1"/>
    </xf>
    <xf numFmtId="0" fontId="39" fillId="0" borderId="27" xfId="0" applyFont="1" applyBorder="1" applyAlignment="1">
      <alignment horizontal="right" vertical="top" wrapText="1"/>
    </xf>
    <xf numFmtId="0" fontId="39" fillId="0" borderId="40" xfId="0" applyFont="1" applyBorder="1" applyAlignment="1">
      <alignment horizontal="right" vertical="top" wrapText="1"/>
    </xf>
    <xf numFmtId="165" fontId="39" fillId="0" borderId="19" xfId="0" applyNumberFormat="1" applyFont="1" applyBorder="1" applyAlignment="1">
      <alignment horizontal="right" vertical="top" wrapText="1"/>
    </xf>
    <xf numFmtId="165" fontId="39" fillId="0" borderId="41" xfId="0" applyNumberFormat="1" applyFont="1" applyBorder="1" applyAlignment="1">
      <alignment horizontal="right" vertical="top" wrapText="1"/>
    </xf>
    <xf numFmtId="0" fontId="39" fillId="0" borderId="39" xfId="0" applyFont="1" applyBorder="1" applyAlignment="1">
      <alignment horizontal="right" vertical="top" wrapText="1"/>
    </xf>
    <xf numFmtId="0" fontId="41" fillId="0" borderId="25" xfId="0" applyFont="1" applyBorder="1" applyAlignment="1">
      <alignment horizontal="justify" vertical="top" wrapText="1"/>
    </xf>
    <xf numFmtId="0" fontId="4" fillId="5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wrapText="1"/>
    </xf>
    <xf numFmtId="4" fontId="7" fillId="5" borderId="5" xfId="0" applyNumberFormat="1" applyFont="1" applyFill="1" applyBorder="1" applyAlignment="1">
      <alignment horizontal="right"/>
    </xf>
    <xf numFmtId="4" fontId="7" fillId="5" borderId="5" xfId="0" applyNumberFormat="1" applyFont="1" applyFill="1" applyBorder="1"/>
    <xf numFmtId="0" fontId="1" fillId="0" borderId="0" xfId="0" applyFont="1"/>
    <xf numFmtId="0" fontId="11" fillId="5" borderId="5" xfId="0" applyFont="1" applyFill="1" applyBorder="1" applyAlignment="1">
      <alignment horizontal="center"/>
    </xf>
    <xf numFmtId="0" fontId="11" fillId="5" borderId="5" xfId="0" applyFont="1" applyFill="1" applyBorder="1"/>
    <xf numFmtId="165" fontId="11" fillId="5" borderId="5" xfId="0" applyNumberFormat="1" applyFont="1" applyFill="1" applyBorder="1" applyAlignment="1">
      <alignment horizontal="right"/>
    </xf>
    <xf numFmtId="0" fontId="41" fillId="0" borderId="29" xfId="0" applyFont="1" applyBorder="1" applyAlignment="1">
      <alignment horizontal="right" vertical="top" wrapText="1"/>
    </xf>
    <xf numFmtId="0" fontId="39" fillId="0" borderId="19" xfId="0" applyFont="1" applyBorder="1" applyAlignment="1">
      <alignment horizontal="left" vertical="top" wrapText="1"/>
    </xf>
    <xf numFmtId="0" fontId="41" fillId="0" borderId="25" xfId="0" applyFont="1" applyBorder="1" applyAlignment="1">
      <alignment horizontal="left" vertical="top" wrapText="1"/>
    </xf>
    <xf numFmtId="0" fontId="41" fillId="0" borderId="17" xfId="0" applyFont="1" applyBorder="1" applyAlignment="1">
      <alignment horizontal="left" vertical="top" wrapText="1"/>
    </xf>
    <xf numFmtId="0" fontId="39" fillId="0" borderId="27" xfId="0" applyFont="1" applyBorder="1" applyAlignment="1">
      <alignment horizontal="left" vertical="top" wrapText="1"/>
    </xf>
    <xf numFmtId="0" fontId="41" fillId="0" borderId="0" xfId="0" applyFont="1" applyBorder="1" applyAlignment="1">
      <alignment horizontal="right" vertical="top" wrapText="1"/>
    </xf>
    <xf numFmtId="0" fontId="41" fillId="0" borderId="39" xfId="0" applyFont="1" applyBorder="1" applyAlignment="1">
      <alignment horizontal="right" vertical="top" wrapText="1"/>
    </xf>
    <xf numFmtId="165" fontId="41" fillId="0" borderId="23" xfId="0" applyNumberFormat="1" applyFont="1" applyBorder="1" applyAlignment="1">
      <alignment horizontal="right" vertical="top" wrapText="1"/>
    </xf>
    <xf numFmtId="165" fontId="41" fillId="0" borderId="36" xfId="0" applyNumberFormat="1" applyFont="1" applyBorder="1" applyAlignment="1">
      <alignment horizontal="right" vertical="top" wrapText="1"/>
    </xf>
    <xf numFmtId="0" fontId="39" fillId="0" borderId="40" xfId="0" applyFont="1" applyBorder="1" applyAlignment="1">
      <alignment horizontal="left" vertical="top" wrapText="1"/>
    </xf>
    <xf numFmtId="0" fontId="39" fillId="0" borderId="41" xfId="0" applyFont="1" applyBorder="1" applyAlignment="1">
      <alignment horizontal="left" vertical="top" wrapText="1"/>
    </xf>
    <xf numFmtId="0" fontId="41" fillId="0" borderId="25" xfId="0" applyFont="1" applyBorder="1" applyAlignment="1">
      <alignment horizontal="right" vertical="top" wrapText="1"/>
    </xf>
    <xf numFmtId="4" fontId="41" fillId="0" borderId="17" xfId="0" applyNumberFormat="1" applyFont="1" applyBorder="1" applyAlignment="1">
      <alignment horizontal="right" vertical="top" wrapText="1"/>
    </xf>
    <xf numFmtId="0" fontId="41" fillId="0" borderId="31" xfId="0" applyFont="1" applyBorder="1" applyAlignment="1">
      <alignment horizontal="justify" vertical="top" wrapText="1"/>
    </xf>
    <xf numFmtId="4" fontId="24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165" fontId="12" fillId="0" borderId="5" xfId="0" applyNumberFormat="1" applyFont="1" applyBorder="1" applyAlignment="1">
      <alignment vertical="center"/>
    </xf>
    <xf numFmtId="165" fontId="19" fillId="0" borderId="5" xfId="0" applyNumberFormat="1" applyFont="1" applyBorder="1"/>
    <xf numFmtId="165" fontId="28" fillId="0" borderId="5" xfId="0" applyNumberFormat="1" applyFont="1" applyBorder="1"/>
    <xf numFmtId="0" fontId="13" fillId="0" borderId="2" xfId="0" applyFont="1" applyBorder="1" applyAlignment="1">
      <alignment horizontal="left"/>
    </xf>
    <xf numFmtId="4" fontId="4" fillId="4" borderId="5" xfId="0" applyNumberFormat="1" applyFont="1" applyFill="1" applyBorder="1" applyAlignment="1">
      <alignment horizontal="right"/>
    </xf>
    <xf numFmtId="4" fontId="4" fillId="5" borderId="5" xfId="1" applyNumberFormat="1" applyFont="1" applyFill="1" applyBorder="1" applyAlignment="1">
      <alignment horizontal="right" wrapText="1"/>
    </xf>
    <xf numFmtId="4" fontId="4" fillId="5" borderId="5" xfId="1" applyNumberFormat="1" applyFont="1" applyFill="1" applyBorder="1"/>
    <xf numFmtId="0" fontId="8" fillId="0" borderId="5" xfId="0" applyFont="1" applyFill="1" applyBorder="1" applyAlignment="1">
      <alignment horizontal="left" wrapText="1"/>
    </xf>
    <xf numFmtId="49" fontId="13" fillId="0" borderId="5" xfId="0" applyNumberFormat="1" applyFont="1" applyBorder="1" applyAlignment="1">
      <alignment horizontal="center" wrapText="1"/>
    </xf>
    <xf numFmtId="0" fontId="5" fillId="5" borderId="5" xfId="0" applyFont="1" applyFill="1" applyBorder="1" applyAlignment="1">
      <alignment horizontal="left" vertical="top" wrapText="1"/>
    </xf>
    <xf numFmtId="0" fontId="5" fillId="5" borderId="5" xfId="0" applyNumberFormat="1" applyFont="1" applyFill="1" applyBorder="1" applyAlignment="1">
      <alignment horizontal="center" vertical="top" wrapText="1"/>
    </xf>
    <xf numFmtId="4" fontId="19" fillId="0" borderId="5" xfId="0" applyNumberFormat="1" applyFont="1" applyBorder="1" applyAlignment="1">
      <alignment wrapText="1"/>
    </xf>
    <xf numFmtId="0" fontId="0" fillId="0" borderId="0" xfId="0" applyBorder="1"/>
    <xf numFmtId="49" fontId="8" fillId="9" borderId="5" xfId="0" applyNumberFormat="1" applyFont="1" applyFill="1" applyBorder="1" applyAlignment="1">
      <alignment horizontal="left" wrapText="1"/>
    </xf>
    <xf numFmtId="0" fontId="13" fillId="9" borderId="5" xfId="0" applyNumberFormat="1" applyFont="1" applyFill="1" applyBorder="1" applyAlignment="1">
      <alignment horizontal="center" wrapText="1"/>
    </xf>
    <xf numFmtId="0" fontId="13" fillId="9" borderId="5" xfId="0" applyFont="1" applyFill="1" applyBorder="1" applyAlignment="1">
      <alignment wrapText="1"/>
    </xf>
    <xf numFmtId="4" fontId="13" fillId="9" borderId="5" xfId="0" applyNumberFormat="1" applyFont="1" applyFill="1" applyBorder="1"/>
    <xf numFmtId="0" fontId="13" fillId="9" borderId="2" xfId="0" applyFont="1" applyFill="1" applyBorder="1" applyAlignment="1">
      <alignment horizontal="left"/>
    </xf>
    <xf numFmtId="0" fontId="13" fillId="9" borderId="5" xfId="0" applyFont="1" applyFill="1" applyBorder="1" applyAlignment="1">
      <alignment horizontal="center"/>
    </xf>
    <xf numFmtId="0" fontId="42" fillId="0" borderId="25" xfId="0" applyFont="1" applyBorder="1" applyAlignment="1">
      <alignment horizontal="left" vertical="top" wrapText="1"/>
    </xf>
    <xf numFmtId="0" fontId="42" fillId="0" borderId="17" xfId="0" applyFont="1" applyBorder="1" applyAlignment="1">
      <alignment horizontal="left" vertical="top" wrapText="1"/>
    </xf>
    <xf numFmtId="0" fontId="41" fillId="0" borderId="18" xfId="0" applyFont="1" applyBorder="1" applyAlignment="1">
      <alignment horizontal="justify" wrapText="1"/>
    </xf>
    <xf numFmtId="4" fontId="41" fillId="0" borderId="44" xfId="0" applyNumberFormat="1" applyFont="1" applyBorder="1" applyAlignment="1">
      <alignment horizontal="right" vertical="top" wrapText="1"/>
    </xf>
    <xf numFmtId="4" fontId="41" fillId="0" borderId="43" xfId="0" applyNumberFormat="1" applyFont="1" applyBorder="1" applyAlignment="1">
      <alignment horizontal="right" vertical="top" wrapText="1"/>
    </xf>
    <xf numFmtId="49" fontId="44" fillId="0" borderId="5" xfId="0" applyNumberFormat="1" applyFont="1" applyFill="1" applyBorder="1" applyAlignment="1">
      <alignment horizontal="left" wrapText="1"/>
    </xf>
    <xf numFmtId="4" fontId="12" fillId="0" borderId="5" xfId="0" applyNumberFormat="1" applyFont="1" applyBorder="1" applyAlignment="1">
      <alignment horizontal="center"/>
    </xf>
    <xf numFmtId="4" fontId="6" fillId="7" borderId="5" xfId="0" applyNumberFormat="1" applyFont="1" applyFill="1" applyBorder="1" applyAlignment="1">
      <alignment horizontal="right" shrinkToFit="1"/>
    </xf>
    <xf numFmtId="4" fontId="3" fillId="8" borderId="5" xfId="0" applyNumberFormat="1" applyFont="1" applyFill="1" applyBorder="1" applyAlignment="1">
      <alignment horizontal="right" wrapText="1"/>
    </xf>
    <xf numFmtId="165" fontId="0" fillId="0" borderId="0" xfId="0" applyNumberFormat="1"/>
    <xf numFmtId="0" fontId="18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Fill="1" applyBorder="1"/>
    <xf numFmtId="165" fontId="13" fillId="0" borderId="5" xfId="0" applyNumberFormat="1" applyFont="1" applyFill="1" applyBorder="1"/>
    <xf numFmtId="0" fontId="13" fillId="0" borderId="5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39" fillId="0" borderId="37" xfId="0" applyFont="1" applyBorder="1" applyAlignment="1">
      <alignment horizontal="left" vertical="top" wrapText="1"/>
    </xf>
    <xf numFmtId="0" fontId="39" fillId="0" borderId="19" xfId="0" applyFont="1" applyBorder="1" applyAlignment="1">
      <alignment horizontal="right" vertical="top" wrapText="1"/>
    </xf>
    <xf numFmtId="4" fontId="41" fillId="0" borderId="19" xfId="0" applyNumberFormat="1" applyFont="1" applyBorder="1" applyAlignment="1">
      <alignment horizontal="right" vertical="top" wrapText="1"/>
    </xf>
    <xf numFmtId="0" fontId="39" fillId="0" borderId="31" xfId="0" applyFont="1" applyBorder="1" applyAlignment="1">
      <alignment horizontal="left" vertical="top" wrapText="1"/>
    </xf>
    <xf numFmtId="0" fontId="0" fillId="0" borderId="0" xfId="0" applyAlignment="1"/>
    <xf numFmtId="49" fontId="0" fillId="0" borderId="0" xfId="0" applyNumberFormat="1"/>
    <xf numFmtId="0" fontId="0" fillId="0" borderId="0" xfId="0" applyBorder="1" applyAlignment="1"/>
    <xf numFmtId="0" fontId="10" fillId="0" borderId="5" xfId="0" applyFont="1" applyBorder="1" applyAlignment="1">
      <alignment horizontal="center"/>
    </xf>
    <xf numFmtId="0" fontId="0" fillId="0" borderId="5" xfId="0" applyBorder="1" applyAlignment="1"/>
    <xf numFmtId="0" fontId="5" fillId="0" borderId="0" xfId="0" applyFont="1"/>
    <xf numFmtId="0" fontId="0" fillId="0" borderId="45" xfId="0" applyBorder="1"/>
    <xf numFmtId="0" fontId="10" fillId="0" borderId="5" xfId="0" applyFont="1" applyBorder="1"/>
    <xf numFmtId="0" fontId="5" fillId="0" borderId="0" xfId="0" applyFont="1" applyBorder="1"/>
    <xf numFmtId="0" fontId="10" fillId="0" borderId="0" xfId="0" applyFont="1" applyBorder="1"/>
    <xf numFmtId="4" fontId="10" fillId="0" borderId="0" xfId="0" applyNumberFormat="1" applyFont="1" applyBorder="1"/>
    <xf numFmtId="4" fontId="10" fillId="0" borderId="45" xfId="0" applyNumberFormat="1" applyFont="1" applyBorder="1"/>
    <xf numFmtId="0" fontId="5" fillId="0" borderId="0" xfId="0" applyFont="1" applyBorder="1" applyAlignment="1">
      <alignment wrapText="1"/>
    </xf>
    <xf numFmtId="4" fontId="5" fillId="0" borderId="0" xfId="0" applyNumberFormat="1" applyFont="1" applyBorder="1"/>
    <xf numFmtId="4" fontId="3" fillId="0" borderId="5" xfId="0" applyNumberFormat="1" applyFont="1" applyBorder="1" applyAlignment="1"/>
    <xf numFmtId="4" fontId="46" fillId="0" borderId="5" xfId="0" applyNumberFormat="1" applyFont="1" applyBorder="1"/>
    <xf numFmtId="4" fontId="47" fillId="0" borderId="5" xfId="0" applyNumberFormat="1" applyFont="1" applyBorder="1"/>
    <xf numFmtId="4" fontId="41" fillId="0" borderId="32" xfId="0" applyNumberFormat="1" applyFont="1" applyBorder="1" applyAlignment="1">
      <alignment horizontal="right" vertical="top" wrapText="1"/>
    </xf>
    <xf numFmtId="0" fontId="41" fillId="0" borderId="18" xfId="0" applyFont="1" applyBorder="1" applyAlignment="1">
      <alignment horizontal="left" vertical="top" wrapText="1"/>
    </xf>
    <xf numFmtId="49" fontId="48" fillId="0" borderId="5" xfId="0" applyNumberFormat="1" applyFont="1" applyBorder="1" applyAlignment="1">
      <alignment horizontal="left" wrapText="1"/>
    </xf>
    <xf numFmtId="0" fontId="39" fillId="0" borderId="19" xfId="0" applyFont="1" applyBorder="1" applyAlignment="1">
      <alignment horizontal="left" vertical="top" wrapText="1"/>
    </xf>
    <xf numFmtId="0" fontId="39" fillId="0" borderId="20" xfId="0" applyFont="1" applyBorder="1" applyAlignment="1">
      <alignment horizontal="left" vertical="top" wrapText="1"/>
    </xf>
    <xf numFmtId="0" fontId="18" fillId="10" borderId="5" xfId="0" applyFont="1" applyFill="1" applyBorder="1"/>
    <xf numFmtId="0" fontId="18" fillId="10" borderId="5" xfId="0" applyFont="1" applyFill="1" applyBorder="1" applyAlignment="1">
      <alignment horizontal="center"/>
    </xf>
    <xf numFmtId="0" fontId="18" fillId="10" borderId="5" xfId="0" applyFont="1" applyFill="1" applyBorder="1" applyAlignment="1">
      <alignment wrapText="1"/>
    </xf>
    <xf numFmtId="165" fontId="18" fillId="10" borderId="5" xfId="0" applyNumberFormat="1" applyFont="1" applyFill="1" applyBorder="1"/>
    <xf numFmtId="0" fontId="41" fillId="0" borderId="37" xfId="0" applyFont="1" applyBorder="1" applyAlignment="1">
      <alignment horizontal="justify" vertical="top" wrapText="1"/>
    </xf>
    <xf numFmtId="0" fontId="39" fillId="0" borderId="30" xfId="0" applyFont="1" applyBorder="1" applyAlignment="1">
      <alignment horizontal="left" vertical="top" wrapText="1"/>
    </xf>
    <xf numFmtId="4" fontId="39" fillId="0" borderId="31" xfId="0" applyNumberFormat="1" applyFont="1" applyBorder="1" applyAlignment="1">
      <alignment horizontal="right" vertical="top" wrapText="1"/>
    </xf>
    <xf numFmtId="0" fontId="41" fillId="0" borderId="20" xfId="0" applyFont="1" applyBorder="1" applyAlignment="1">
      <alignment horizontal="justify" vertical="top" wrapText="1"/>
    </xf>
    <xf numFmtId="0" fontId="42" fillId="0" borderId="3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4" fontId="13" fillId="0" borderId="5" xfId="0" applyNumberFormat="1" applyFont="1" applyBorder="1" applyAlignment="1">
      <alignment horizontal="right"/>
    </xf>
    <xf numFmtId="0" fontId="13" fillId="11" borderId="5" xfId="0" applyFont="1" applyFill="1" applyBorder="1" applyAlignment="1">
      <alignment horizontal="left" wrapText="1"/>
    </xf>
    <xf numFmtId="0" fontId="13" fillId="11" borderId="5" xfId="0" applyNumberFormat="1" applyFont="1" applyFill="1" applyBorder="1" applyAlignment="1">
      <alignment horizontal="center" wrapText="1"/>
    </xf>
    <xf numFmtId="0" fontId="13" fillId="11" borderId="5" xfId="0" applyFont="1" applyFill="1" applyBorder="1" applyAlignment="1">
      <alignment wrapText="1"/>
    </xf>
    <xf numFmtId="4" fontId="13" fillId="11" borderId="5" xfId="0" applyNumberFormat="1" applyFont="1" applyFill="1" applyBorder="1"/>
    <xf numFmtId="0" fontId="8" fillId="9" borderId="5" xfId="0" applyFont="1" applyFill="1" applyBorder="1" applyAlignment="1">
      <alignment horizontal="left" wrapText="1"/>
    </xf>
    <xf numFmtId="49" fontId="8" fillId="9" borderId="5" xfId="0" applyNumberFormat="1" applyFont="1" applyFill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0" fontId="4" fillId="12" borderId="5" xfId="1" applyFont="1" applyFill="1" applyBorder="1" applyAlignment="1">
      <alignment horizontal="center"/>
    </xf>
    <xf numFmtId="0" fontId="4" fillId="12" borderId="4" xfId="1" applyFont="1" applyFill="1" applyBorder="1" applyAlignment="1">
      <alignment wrapText="1"/>
    </xf>
    <xf numFmtId="4" fontId="4" fillId="12" borderId="5" xfId="1" applyNumberFormat="1" applyFont="1" applyFill="1" applyBorder="1" applyAlignment="1">
      <alignment horizontal="right" wrapText="1"/>
    </xf>
    <xf numFmtId="4" fontId="7" fillId="12" borderId="5" xfId="1" applyNumberFormat="1" applyFont="1" applyFill="1" applyBorder="1"/>
    <xf numFmtId="4" fontId="4" fillId="12" borderId="5" xfId="1" applyNumberFormat="1" applyFont="1" applyFill="1" applyBorder="1"/>
    <xf numFmtId="0" fontId="4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wrapText="1"/>
    </xf>
    <xf numFmtId="4" fontId="4" fillId="13" borderId="5" xfId="1" applyNumberFormat="1" applyFont="1" applyFill="1" applyBorder="1" applyAlignment="1">
      <alignment horizontal="right"/>
    </xf>
    <xf numFmtId="4" fontId="7" fillId="13" borderId="5" xfId="1" applyNumberFormat="1" applyFont="1" applyFill="1" applyBorder="1"/>
    <xf numFmtId="0" fontId="7" fillId="13" borderId="5" xfId="1" applyFont="1" applyFill="1" applyBorder="1" applyAlignment="1">
      <alignment horizontal="center"/>
    </xf>
    <xf numFmtId="0" fontId="7" fillId="13" borderId="4" xfId="1" applyFont="1" applyFill="1" applyBorder="1" applyAlignment="1">
      <alignment wrapText="1"/>
    </xf>
    <xf numFmtId="4" fontId="7" fillId="13" borderId="5" xfId="1" applyNumberFormat="1" applyFont="1" applyFill="1" applyBorder="1" applyAlignment="1">
      <alignment horizontal="right"/>
    </xf>
    <xf numFmtId="0" fontId="3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horizontal="left" wrapText="1"/>
    </xf>
    <xf numFmtId="0" fontId="6" fillId="13" borderId="5" xfId="1" applyFont="1" applyFill="1" applyBorder="1" applyAlignment="1">
      <alignment horizontal="center"/>
    </xf>
    <xf numFmtId="0" fontId="6" fillId="13" borderId="4" xfId="1" applyFont="1" applyFill="1" applyBorder="1" applyAlignment="1">
      <alignment wrapText="1"/>
    </xf>
    <xf numFmtId="4" fontId="6" fillId="13" borderId="5" xfId="1" applyNumberFormat="1" applyFont="1" applyFill="1" applyBorder="1" applyAlignment="1">
      <alignment horizontal="right"/>
    </xf>
    <xf numFmtId="4" fontId="21" fillId="13" borderId="5" xfId="1" applyNumberFormat="1" applyFont="1" applyFill="1" applyBorder="1"/>
    <xf numFmtId="0" fontId="30" fillId="11" borderId="5" xfId="1" applyFont="1" applyFill="1" applyBorder="1" applyAlignment="1">
      <alignment horizontal="center"/>
    </xf>
    <xf numFmtId="4" fontId="21" fillId="11" borderId="5" xfId="1" applyNumberFormat="1" applyFont="1" applyFill="1" applyBorder="1" applyAlignment="1">
      <alignment horizontal="right"/>
    </xf>
    <xf numFmtId="4" fontId="21" fillId="11" borderId="5" xfId="1" applyNumberFormat="1" applyFont="1" applyFill="1" applyBorder="1"/>
    <xf numFmtId="0" fontId="7" fillId="12" borderId="5" xfId="1" applyFont="1" applyFill="1" applyBorder="1" applyAlignment="1">
      <alignment horizontal="center"/>
    </xf>
    <xf numFmtId="0" fontId="7" fillId="12" borderId="4" xfId="1" applyFont="1" applyFill="1" applyBorder="1" applyAlignment="1">
      <alignment wrapText="1"/>
    </xf>
    <xf numFmtId="4" fontId="7" fillId="12" borderId="5" xfId="1" applyNumberFormat="1" applyFont="1" applyFill="1" applyBorder="1" applyAlignment="1">
      <alignment horizontal="right" wrapText="1"/>
    </xf>
    <xf numFmtId="0" fontId="6" fillId="5" borderId="5" xfId="1" applyFont="1" applyFill="1" applyBorder="1" applyAlignment="1">
      <alignment horizontal="center"/>
    </xf>
    <xf numFmtId="0" fontId="6" fillId="5" borderId="4" xfId="1" applyFont="1" applyFill="1" applyBorder="1" applyAlignment="1">
      <alignment wrapText="1"/>
    </xf>
    <xf numFmtId="0" fontId="25" fillId="0" borderId="5" xfId="0" applyFont="1" applyBorder="1" applyAlignment="1">
      <alignment wrapText="1"/>
    </xf>
    <xf numFmtId="0" fontId="25" fillId="0" borderId="5" xfId="0" applyFont="1" applyBorder="1"/>
    <xf numFmtId="4" fontId="25" fillId="0" borderId="5" xfId="0" applyNumberFormat="1" applyFont="1" applyBorder="1"/>
    <xf numFmtId="0" fontId="5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4" fontId="13" fillId="9" borderId="5" xfId="0" applyNumberFormat="1" applyFont="1" applyFill="1" applyBorder="1" applyAlignment="1">
      <alignment horizontal="right"/>
    </xf>
    <xf numFmtId="0" fontId="6" fillId="6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wrapText="1"/>
    </xf>
    <xf numFmtId="4" fontId="6" fillId="6" borderId="5" xfId="0" applyNumberFormat="1" applyFont="1" applyFill="1" applyBorder="1" applyAlignment="1">
      <alignment horizontal="right"/>
    </xf>
    <xf numFmtId="4" fontId="6" fillId="6" borderId="5" xfId="0" applyNumberFormat="1" applyFont="1" applyFill="1" applyBorder="1"/>
    <xf numFmtId="0" fontId="40" fillId="0" borderId="16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39" xfId="0" applyFont="1" applyBorder="1" applyAlignment="1">
      <alignment horizontal="center" vertical="center" wrapText="1"/>
    </xf>
    <xf numFmtId="165" fontId="39" fillId="0" borderId="34" xfId="0" applyNumberFormat="1" applyFont="1" applyBorder="1" applyAlignment="1">
      <alignment horizontal="right" vertical="top" wrapText="1"/>
    </xf>
    <xf numFmtId="49" fontId="50" fillId="0" borderId="5" xfId="0" applyNumberFormat="1" applyFont="1" applyBorder="1" applyAlignment="1">
      <alignment horizontal="left" wrapText="1"/>
    </xf>
    <xf numFmtId="0" fontId="8" fillId="9" borderId="5" xfId="0" applyNumberFormat="1" applyFont="1" applyFill="1" applyBorder="1" applyAlignment="1">
      <alignment horizontal="center" wrapText="1"/>
    </xf>
    <xf numFmtId="0" fontId="8" fillId="9" borderId="5" xfId="0" applyFont="1" applyFill="1" applyBorder="1" applyAlignment="1">
      <alignment wrapText="1"/>
    </xf>
    <xf numFmtId="4" fontId="8" fillId="9" borderId="5" xfId="0" applyNumberFormat="1" applyFont="1" applyFill="1" applyBorder="1"/>
    <xf numFmtId="0" fontId="6" fillId="11" borderId="5" xfId="0" applyFont="1" applyFill="1" applyBorder="1" applyAlignment="1">
      <alignment horizontal="center"/>
    </xf>
    <xf numFmtId="4" fontId="6" fillId="11" borderId="5" xfId="0" applyNumberFormat="1" applyFont="1" applyFill="1" applyBorder="1"/>
    <xf numFmtId="4" fontId="7" fillId="11" borderId="5" xfId="0" applyNumberFormat="1" applyFont="1" applyFill="1" applyBorder="1" applyAlignment="1">
      <alignment wrapText="1"/>
    </xf>
    <xf numFmtId="0" fontId="4" fillId="13" borderId="5" xfId="0" applyFont="1" applyFill="1" applyBorder="1" applyAlignment="1">
      <alignment horizontal="center"/>
    </xf>
    <xf numFmtId="0" fontId="4" fillId="13" borderId="4" xfId="0" applyFont="1" applyFill="1" applyBorder="1" applyAlignment="1">
      <alignment horizontal="left"/>
    </xf>
    <xf numFmtId="4" fontId="4" fillId="13" borderId="5" xfId="0" applyNumberFormat="1" applyFont="1" applyFill="1" applyBorder="1"/>
    <xf numFmtId="4" fontId="4" fillId="13" borderId="5" xfId="0" applyNumberFormat="1" applyFont="1" applyFill="1" applyBorder="1" applyAlignment="1">
      <alignment wrapText="1"/>
    </xf>
    <xf numFmtId="0" fontId="4" fillId="13" borderId="4" xfId="0" applyFont="1" applyFill="1" applyBorder="1"/>
    <xf numFmtId="0" fontId="4" fillId="13" borderId="4" xfId="0" applyFont="1" applyFill="1" applyBorder="1" applyAlignment="1">
      <alignment wrapText="1"/>
    </xf>
    <xf numFmtId="0" fontId="7" fillId="13" borderId="5" xfId="0" applyFont="1" applyFill="1" applyBorder="1" applyAlignment="1">
      <alignment horizontal="center"/>
    </xf>
    <xf numFmtId="0" fontId="7" fillId="13" borderId="4" xfId="0" applyFont="1" applyFill="1" applyBorder="1" applyAlignment="1">
      <alignment wrapText="1"/>
    </xf>
    <xf numFmtId="4" fontId="11" fillId="13" borderId="5" xfId="0" applyNumberFormat="1" applyFont="1" applyFill="1" applyBorder="1" applyAlignment="1">
      <alignment wrapText="1"/>
    </xf>
    <xf numFmtId="0" fontId="6" fillId="11" borderId="4" xfId="0" applyFont="1" applyFill="1" applyBorder="1" applyAlignment="1">
      <alignment wrapText="1"/>
    </xf>
    <xf numFmtId="0" fontId="10" fillId="13" borderId="5" xfId="0" applyFont="1" applyFill="1" applyBorder="1" applyAlignment="1">
      <alignment horizontal="center"/>
    </xf>
    <xf numFmtId="0" fontId="10" fillId="13" borderId="4" xfId="0" applyFont="1" applyFill="1" applyBorder="1" applyAlignment="1">
      <alignment wrapText="1"/>
    </xf>
    <xf numFmtId="4" fontId="10" fillId="13" borderId="5" xfId="0" applyNumberFormat="1" applyFont="1" applyFill="1" applyBorder="1"/>
    <xf numFmtId="4" fontId="10" fillId="13" borderId="5" xfId="0" applyNumberFormat="1" applyFont="1" applyFill="1" applyBorder="1" applyAlignment="1">
      <alignment wrapText="1"/>
    </xf>
    <xf numFmtId="0" fontId="12" fillId="0" borderId="0" xfId="0" applyFont="1" applyBorder="1"/>
    <xf numFmtId="49" fontId="5" fillId="10" borderId="5" xfId="0" applyNumberFormat="1" applyFont="1" applyFill="1" applyBorder="1" applyAlignment="1">
      <alignment horizontal="left"/>
    </xf>
    <xf numFmtId="0" fontId="5" fillId="10" borderId="5" xfId="0" applyFont="1" applyFill="1" applyBorder="1" applyAlignment="1">
      <alignment horizontal="center"/>
    </xf>
    <xf numFmtId="0" fontId="5" fillId="10" borderId="5" xfId="0" applyFont="1" applyFill="1" applyBorder="1" applyAlignment="1">
      <alignment wrapText="1"/>
    </xf>
    <xf numFmtId="4" fontId="5" fillId="10" borderId="5" xfId="0" applyNumberFormat="1" applyFont="1" applyFill="1" applyBorder="1"/>
    <xf numFmtId="4" fontId="8" fillId="10" borderId="5" xfId="0" applyNumberFormat="1" applyFont="1" applyFill="1" applyBorder="1"/>
    <xf numFmtId="49" fontId="2" fillId="10" borderId="5" xfId="0" applyNumberFormat="1" applyFont="1" applyFill="1" applyBorder="1" applyAlignment="1">
      <alignment horizontal="left"/>
    </xf>
    <xf numFmtId="0" fontId="2" fillId="10" borderId="5" xfId="0" applyFont="1" applyFill="1" applyBorder="1" applyAlignment="1">
      <alignment horizontal="center"/>
    </xf>
    <xf numFmtId="0" fontId="2" fillId="10" borderId="5" xfId="0" applyFont="1" applyFill="1" applyBorder="1" applyAlignment="1">
      <alignment wrapText="1"/>
    </xf>
    <xf numFmtId="4" fontId="2" fillId="10" borderId="5" xfId="0" applyNumberFormat="1" applyFont="1" applyFill="1" applyBorder="1"/>
    <xf numFmtId="0" fontId="31" fillId="11" borderId="1" xfId="0" applyFont="1" applyFill="1" applyBorder="1" applyAlignment="1">
      <alignment horizontal="center" vertical="center"/>
    </xf>
    <xf numFmtId="0" fontId="37" fillId="11" borderId="8" xfId="0" applyFont="1" applyFill="1" applyBorder="1" applyAlignment="1">
      <alignment horizontal="center" vertical="center"/>
    </xf>
    <xf numFmtId="0" fontId="37" fillId="11" borderId="1" xfId="0" applyFont="1" applyFill="1" applyBorder="1" applyAlignment="1">
      <alignment horizontal="center" vertical="center" wrapText="1"/>
    </xf>
    <xf numFmtId="4" fontId="37" fillId="11" borderId="1" xfId="0" applyNumberFormat="1" applyFont="1" applyFill="1" applyBorder="1" applyAlignment="1">
      <alignment horizontal="center" vertical="center" wrapText="1"/>
    </xf>
    <xf numFmtId="0" fontId="31" fillId="11" borderId="1" xfId="1" applyFont="1" applyFill="1" applyBorder="1" applyAlignment="1">
      <alignment horizontal="center" vertical="center"/>
    </xf>
    <xf numFmtId="0" fontId="37" fillId="11" borderId="1" xfId="1" applyFont="1" applyFill="1" applyBorder="1" applyAlignment="1">
      <alignment horizontal="center" vertical="center"/>
    </xf>
    <xf numFmtId="4" fontId="37" fillId="11" borderId="1" xfId="1" applyNumberFormat="1" applyFont="1" applyFill="1" applyBorder="1" applyAlignment="1">
      <alignment horizontal="center" vertical="center" wrapText="1"/>
    </xf>
    <xf numFmtId="0" fontId="37" fillId="11" borderId="1" xfId="1" applyFont="1" applyFill="1" applyBorder="1" applyAlignment="1">
      <alignment horizontal="center" vertical="center" wrapText="1"/>
    </xf>
    <xf numFmtId="0" fontId="38" fillId="11" borderId="1" xfId="0" applyFont="1" applyFill="1" applyBorder="1" applyAlignment="1">
      <alignment horizontal="center" vertical="center"/>
    </xf>
    <xf numFmtId="0" fontId="31" fillId="11" borderId="11" xfId="0" applyFont="1" applyFill="1" applyBorder="1" applyAlignment="1">
      <alignment horizontal="center" vertical="center"/>
    </xf>
    <xf numFmtId="0" fontId="31" fillId="11" borderId="1" xfId="0" applyFont="1" applyFill="1" applyBorder="1" applyAlignment="1">
      <alignment horizontal="center" vertical="center" wrapText="1"/>
    </xf>
    <xf numFmtId="4" fontId="31" fillId="11" borderId="1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wrapText="1"/>
    </xf>
    <xf numFmtId="4" fontId="6" fillId="8" borderId="5" xfId="0" applyNumberFormat="1" applyFont="1" applyFill="1" applyBorder="1" applyAlignment="1">
      <alignment wrapText="1"/>
    </xf>
    <xf numFmtId="0" fontId="5" fillId="9" borderId="5" xfId="0" applyFont="1" applyFill="1" applyBorder="1" applyAlignment="1">
      <alignment horizontal="left" wrapText="1"/>
    </xf>
    <xf numFmtId="0" fontId="5" fillId="9" borderId="4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wrapText="1"/>
    </xf>
    <xf numFmtId="4" fontId="5" fillId="9" borderId="5" xfId="0" applyNumberFormat="1" applyFont="1" applyFill="1" applyBorder="1"/>
    <xf numFmtId="49" fontId="5" fillId="9" borderId="5" xfId="0" applyNumberFormat="1" applyFont="1" applyFill="1" applyBorder="1" applyAlignment="1">
      <alignment horizontal="left" wrapText="1"/>
    </xf>
    <xf numFmtId="0" fontId="5" fillId="9" borderId="5" xfId="0" applyFont="1" applyFill="1" applyBorder="1" applyAlignment="1">
      <alignment horizontal="center" wrapText="1"/>
    </xf>
    <xf numFmtId="0" fontId="5" fillId="9" borderId="5" xfId="0" applyNumberFormat="1" applyFont="1" applyFill="1" applyBorder="1" applyAlignment="1">
      <alignment horizontal="center" wrapText="1"/>
    </xf>
    <xf numFmtId="4" fontId="5" fillId="9" borderId="5" xfId="0" applyNumberFormat="1" applyFont="1" applyFill="1" applyBorder="1" applyAlignment="1">
      <alignment wrapText="1"/>
    </xf>
    <xf numFmtId="4" fontId="8" fillId="9" borderId="5" xfId="0" applyNumberFormat="1" applyFont="1" applyFill="1" applyBorder="1" applyAlignment="1">
      <alignment wrapText="1"/>
    </xf>
    <xf numFmtId="0" fontId="13" fillId="9" borderId="5" xfId="0" applyFont="1" applyFill="1" applyBorder="1" applyAlignment="1">
      <alignment horizontal="left" wrapText="1"/>
    </xf>
    <xf numFmtId="0" fontId="12" fillId="9" borderId="5" xfId="0" applyFont="1" applyFill="1" applyBorder="1" applyAlignment="1">
      <alignment wrapText="1"/>
    </xf>
    <xf numFmtId="4" fontId="13" fillId="9" borderId="5" xfId="0" applyNumberFormat="1" applyFont="1" applyFill="1" applyBorder="1" applyAlignment="1">
      <alignment wrapText="1"/>
    </xf>
    <xf numFmtId="166" fontId="13" fillId="9" borderId="5" xfId="0" applyNumberFormat="1" applyFont="1" applyFill="1" applyBorder="1" applyAlignment="1">
      <alignment horizontal="right"/>
    </xf>
    <xf numFmtId="49" fontId="5" fillId="9" borderId="5" xfId="0" applyNumberFormat="1" applyFont="1" applyFill="1" applyBorder="1" applyAlignment="1">
      <alignment horizontal="left"/>
    </xf>
    <xf numFmtId="0" fontId="5" fillId="9" borderId="5" xfId="0" applyFont="1" applyFill="1" applyBorder="1" applyAlignment="1">
      <alignment horizontal="center"/>
    </xf>
    <xf numFmtId="0" fontId="31" fillId="11" borderId="8" xfId="0" applyFont="1" applyFill="1" applyBorder="1" applyAlignment="1">
      <alignment horizontal="center" vertical="center"/>
    </xf>
    <xf numFmtId="0" fontId="40" fillId="0" borderId="14" xfId="0" applyFont="1" applyBorder="1" applyAlignment="1">
      <alignment horizontal="center" vertical="center" wrapText="1"/>
    </xf>
    <xf numFmtId="0" fontId="40" fillId="0" borderId="46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13" fillId="9" borderId="49" xfId="0" applyFont="1" applyFill="1" applyBorder="1" applyAlignment="1">
      <alignment horizontal="left" wrapText="1"/>
    </xf>
    <xf numFmtId="0" fontId="13" fillId="9" borderId="50" xfId="0" applyNumberFormat="1" applyFont="1" applyFill="1" applyBorder="1" applyAlignment="1">
      <alignment horizontal="center" wrapText="1"/>
    </xf>
    <xf numFmtId="0" fontId="8" fillId="9" borderId="51" xfId="0" applyFont="1" applyFill="1" applyBorder="1" applyAlignment="1">
      <alignment wrapText="1"/>
    </xf>
    <xf numFmtId="4" fontId="13" fillId="9" borderId="4" xfId="0" applyNumberFormat="1" applyFont="1" applyFill="1" applyBorder="1"/>
    <xf numFmtId="0" fontId="1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3" fillId="10" borderId="5" xfId="0" applyFont="1" applyFill="1" applyBorder="1" applyAlignment="1">
      <alignment horizontal="left" wrapText="1"/>
    </xf>
    <xf numFmtId="0" fontId="13" fillId="10" borderId="5" xfId="0" applyNumberFormat="1" applyFont="1" applyFill="1" applyBorder="1" applyAlignment="1">
      <alignment horizontal="center" wrapText="1"/>
    </xf>
    <xf numFmtId="0" fontId="8" fillId="10" borderId="5" xfId="0" applyFont="1" applyFill="1" applyBorder="1" applyAlignment="1">
      <alignment wrapText="1"/>
    </xf>
    <xf numFmtId="4" fontId="13" fillId="10" borderId="5" xfId="0" applyNumberFormat="1" applyFont="1" applyFill="1" applyBorder="1"/>
    <xf numFmtId="49" fontId="13" fillId="9" borderId="5" xfId="0" applyNumberFormat="1" applyFont="1" applyFill="1" applyBorder="1" applyAlignment="1">
      <alignment horizontal="left" wrapText="1"/>
    </xf>
    <xf numFmtId="0" fontId="8" fillId="9" borderId="5" xfId="0" applyFont="1" applyFill="1" applyBorder="1" applyAlignment="1">
      <alignment horizontal="center" wrapText="1"/>
    </xf>
    <xf numFmtId="0" fontId="13" fillId="9" borderId="5" xfId="0" applyFont="1" applyFill="1" applyBorder="1" applyAlignment="1">
      <alignment horizontal="center" wrapText="1"/>
    </xf>
    <xf numFmtId="0" fontId="1" fillId="9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8" fillId="9" borderId="5" xfId="0" applyFont="1" applyFill="1" applyBorder="1"/>
    <xf numFmtId="49" fontId="4" fillId="14" borderId="5" xfId="0" applyNumberFormat="1" applyFont="1" applyFill="1" applyBorder="1" applyAlignment="1">
      <alignment horizontal="left"/>
    </xf>
    <xf numFmtId="0" fontId="4" fillId="14" borderId="4" xfId="0" applyFont="1" applyFill="1" applyBorder="1" applyAlignment="1">
      <alignment horizontal="center"/>
    </xf>
    <xf numFmtId="0" fontId="4" fillId="14" borderId="5" xfId="0" applyFont="1" applyFill="1" applyBorder="1" applyAlignment="1">
      <alignment wrapText="1"/>
    </xf>
    <xf numFmtId="4" fontId="4" fillId="14" borderId="5" xfId="0" applyNumberFormat="1" applyFont="1" applyFill="1" applyBorder="1"/>
    <xf numFmtId="49" fontId="4" fillId="15" borderId="5" xfId="0" applyNumberFormat="1" applyFont="1" applyFill="1" applyBorder="1" applyAlignment="1">
      <alignment horizontal="left"/>
    </xf>
    <xf numFmtId="0" fontId="4" fillId="15" borderId="4" xfId="0" applyFont="1" applyFill="1" applyBorder="1" applyAlignment="1">
      <alignment horizontal="center"/>
    </xf>
    <xf numFmtId="0" fontId="4" fillId="15" borderId="5" xfId="0" applyFont="1" applyFill="1" applyBorder="1" applyAlignment="1">
      <alignment wrapText="1"/>
    </xf>
    <xf numFmtId="4" fontId="4" fillId="15" borderId="5" xfId="0" applyNumberFormat="1" applyFont="1" applyFill="1" applyBorder="1"/>
    <xf numFmtId="0" fontId="4" fillId="15" borderId="2" xfId="0" applyFont="1" applyFill="1" applyBorder="1" applyAlignment="1">
      <alignment horizontal="left"/>
    </xf>
    <xf numFmtId="0" fontId="4" fillId="15" borderId="5" xfId="0" applyFont="1" applyFill="1" applyBorder="1" applyAlignment="1">
      <alignment horizontal="center"/>
    </xf>
    <xf numFmtId="4" fontId="4" fillId="15" borderId="5" xfId="0" applyNumberFormat="1" applyFont="1" applyFill="1" applyBorder="1" applyAlignment="1">
      <alignment horizontal="right"/>
    </xf>
    <xf numFmtId="0" fontId="7" fillId="14" borderId="5" xfId="0" applyFont="1" applyFill="1" applyBorder="1" applyAlignment="1">
      <alignment horizontal="left" wrapText="1"/>
    </xf>
    <xf numFmtId="0" fontId="7" fillId="14" borderId="4" xfId="0" applyFont="1" applyFill="1" applyBorder="1" applyAlignment="1">
      <alignment horizontal="center" wrapText="1"/>
    </xf>
    <xf numFmtId="0" fontId="7" fillId="14" borderId="5" xfId="0" applyFont="1" applyFill="1" applyBorder="1" applyAlignment="1">
      <alignment wrapText="1"/>
    </xf>
    <xf numFmtId="4" fontId="7" fillId="14" borderId="5" xfId="0" applyNumberFormat="1" applyFont="1" applyFill="1" applyBorder="1"/>
    <xf numFmtId="0" fontId="7" fillId="14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horizontal="left" wrapText="1"/>
    </xf>
    <xf numFmtId="0" fontId="7" fillId="16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wrapText="1"/>
    </xf>
    <xf numFmtId="4" fontId="7" fillId="16" borderId="5" xfId="0" applyNumberFormat="1" applyFont="1" applyFill="1" applyBorder="1"/>
    <xf numFmtId="4" fontId="32" fillId="14" borderId="5" xfId="0" applyNumberFormat="1" applyFont="1" applyFill="1" applyBorder="1"/>
    <xf numFmtId="0" fontId="5" fillId="10" borderId="5" xfId="0" applyFont="1" applyFill="1" applyBorder="1" applyAlignment="1">
      <alignment horizontal="center" wrapText="1"/>
    </xf>
    <xf numFmtId="4" fontId="5" fillId="10" borderId="5" xfId="0" applyNumberFormat="1" applyFont="1" applyFill="1" applyBorder="1" applyAlignment="1">
      <alignment wrapText="1"/>
    </xf>
    <xf numFmtId="4" fontId="8" fillId="10" borderId="5" xfId="0" applyNumberFormat="1" applyFont="1" applyFill="1" applyBorder="1" applyAlignment="1">
      <alignment horizontal="right" wrapText="1"/>
    </xf>
    <xf numFmtId="0" fontId="2" fillId="10" borderId="5" xfId="0" applyFont="1" applyFill="1" applyBorder="1" applyAlignment="1">
      <alignment horizontal="center" wrapText="1"/>
    </xf>
    <xf numFmtId="4" fontId="2" fillId="10" borderId="5" xfId="0" applyNumberFormat="1" applyFont="1" applyFill="1" applyBorder="1" applyAlignment="1">
      <alignment wrapText="1"/>
    </xf>
    <xf numFmtId="165" fontId="8" fillId="5" borderId="5" xfId="0" applyNumberFormat="1" applyFont="1" applyFill="1" applyBorder="1"/>
    <xf numFmtId="165" fontId="8" fillId="0" borderId="5" xfId="0" applyNumberFormat="1" applyFont="1" applyBorder="1"/>
    <xf numFmtId="0" fontId="18" fillId="14" borderId="5" xfId="0" applyFont="1" applyFill="1" applyBorder="1"/>
    <xf numFmtId="0" fontId="18" fillId="14" borderId="5" xfId="0" applyFont="1" applyFill="1" applyBorder="1" applyAlignment="1">
      <alignment horizontal="center"/>
    </xf>
    <xf numFmtId="0" fontId="18" fillId="14" borderId="5" xfId="0" applyFont="1" applyFill="1" applyBorder="1" applyAlignment="1">
      <alignment wrapText="1"/>
    </xf>
    <xf numFmtId="165" fontId="18" fillId="14" borderId="5" xfId="0" applyNumberFormat="1" applyFont="1" applyFill="1" applyBorder="1"/>
    <xf numFmtId="0" fontId="3" fillId="14" borderId="2" xfId="0" applyFont="1" applyFill="1" applyBorder="1" applyAlignment="1">
      <alignment horizontal="left"/>
    </xf>
    <xf numFmtId="0" fontId="3" fillId="14" borderId="5" xfId="0" applyFont="1" applyFill="1" applyBorder="1" applyAlignment="1">
      <alignment horizontal="center"/>
    </xf>
    <xf numFmtId="0" fontId="3" fillId="14" borderId="5" xfId="0" applyFont="1" applyFill="1" applyBorder="1" applyAlignment="1">
      <alignment wrapText="1"/>
    </xf>
    <xf numFmtId="4" fontId="3" fillId="14" borderId="5" xfId="0" applyNumberFormat="1" applyFont="1" applyFill="1" applyBorder="1"/>
    <xf numFmtId="165" fontId="2" fillId="0" borderId="5" xfId="0" applyNumberFormat="1" applyFont="1" applyBorder="1"/>
    <xf numFmtId="0" fontId="3" fillId="0" borderId="5" xfId="0" applyFont="1" applyBorder="1"/>
    <xf numFmtId="0" fontId="13" fillId="9" borderId="5" xfId="0" applyFont="1" applyFill="1" applyBorder="1" applyAlignment="1">
      <alignment horizontal="left"/>
    </xf>
    <xf numFmtId="0" fontId="13" fillId="9" borderId="5" xfId="0" applyFont="1" applyFill="1" applyBorder="1"/>
    <xf numFmtId="165" fontId="13" fillId="9" borderId="5" xfId="0" applyNumberFormat="1" applyFont="1" applyFill="1" applyBorder="1"/>
    <xf numFmtId="4" fontId="5" fillId="0" borderId="0" xfId="0" applyNumberFormat="1" applyFont="1" applyBorder="1" applyAlignment="1">
      <alignment horizontal="center" vertical="center"/>
    </xf>
    <xf numFmtId="0" fontId="41" fillId="0" borderId="18" xfId="0" applyFont="1" applyBorder="1" applyAlignment="1">
      <alignment horizontal="left" vertical="top" wrapText="1"/>
    </xf>
    <xf numFmtId="0" fontId="39" fillId="0" borderId="19" xfId="0" applyFont="1" applyBorder="1" applyAlignment="1">
      <alignment horizontal="left" vertical="top" wrapText="1"/>
    </xf>
    <xf numFmtId="0" fontId="41" fillId="0" borderId="20" xfId="0" applyFont="1" applyBorder="1" applyAlignment="1">
      <alignment horizontal="left" vertical="top" wrapText="1"/>
    </xf>
    <xf numFmtId="165" fontId="39" fillId="0" borderId="16" xfId="0" applyNumberFormat="1" applyFont="1" applyBorder="1" applyAlignment="1">
      <alignment horizontal="right" vertical="top" wrapText="1"/>
    </xf>
    <xf numFmtId="0" fontId="39" fillId="0" borderId="34" xfId="0" applyFont="1" applyBorder="1" applyAlignment="1">
      <alignment horizontal="left" vertical="top" wrapText="1"/>
    </xf>
    <xf numFmtId="4" fontId="39" fillId="0" borderId="26" xfId="0" applyNumberFormat="1" applyFont="1" applyBorder="1" applyAlignment="1">
      <alignment horizontal="right" vertical="top" wrapText="1"/>
    </xf>
    <xf numFmtId="2" fontId="39" fillId="0" borderId="16" xfId="0" applyNumberFormat="1" applyFont="1" applyBorder="1" applyAlignment="1">
      <alignment horizontal="right" vertical="top" wrapText="1"/>
    </xf>
    <xf numFmtId="4" fontId="39" fillId="0" borderId="30" xfId="0" applyNumberFormat="1" applyFont="1" applyBorder="1" applyAlignment="1">
      <alignment horizontal="right" vertical="top" wrapText="1"/>
    </xf>
    <xf numFmtId="165" fontId="39" fillId="0" borderId="35" xfId="0" applyNumberFormat="1" applyFont="1" applyBorder="1" applyAlignment="1">
      <alignment horizontal="right" vertical="top" wrapText="1"/>
    </xf>
    <xf numFmtId="0" fontId="51" fillId="0" borderId="16" xfId="0" applyFont="1" applyBorder="1" applyAlignment="1">
      <alignment horizontal="left" vertical="top" wrapText="1"/>
    </xf>
    <xf numFmtId="0" fontId="51" fillId="0" borderId="16" xfId="0" applyFont="1" applyBorder="1" applyAlignment="1">
      <alignment horizontal="right" vertical="top" wrapText="1"/>
    </xf>
    <xf numFmtId="4" fontId="13" fillId="5" borderId="5" xfId="0" applyNumberFormat="1" applyFont="1" applyFill="1" applyBorder="1" applyAlignment="1">
      <alignment horizontal="right"/>
    </xf>
    <xf numFmtId="4" fontId="36" fillId="9" borderId="5" xfId="0" applyNumberFormat="1" applyFont="1" applyFill="1" applyBorder="1"/>
    <xf numFmtId="4" fontId="36" fillId="0" borderId="5" xfId="0" applyNumberFormat="1" applyFont="1" applyBorder="1"/>
    <xf numFmtId="4" fontId="18" fillId="14" borderId="5" xfId="0" applyNumberFormat="1" applyFont="1" applyFill="1" applyBorder="1"/>
    <xf numFmtId="0" fontId="8" fillId="10" borderId="5" xfId="0" applyFont="1" applyFill="1" applyBorder="1" applyAlignment="1">
      <alignment horizontal="center"/>
    </xf>
    <xf numFmtId="0" fontId="8" fillId="10" borderId="4" xfId="0" applyFont="1" applyFill="1" applyBorder="1" applyAlignment="1">
      <alignment wrapText="1"/>
    </xf>
    <xf numFmtId="0" fontId="2" fillId="10" borderId="5" xfId="0" applyFont="1" applyFill="1" applyBorder="1" applyAlignment="1">
      <alignment horizontal="left" wrapText="1"/>
    </xf>
    <xf numFmtId="49" fontId="52" fillId="0" borderId="0" xfId="0" applyNumberFormat="1" applyFont="1" applyAlignment="1">
      <alignment horizontal="right"/>
    </xf>
    <xf numFmtId="165" fontId="13" fillId="5" borderId="5" xfId="0" applyNumberFormat="1" applyFont="1" applyFill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0" fontId="8" fillId="5" borderId="2" xfId="0" applyFont="1" applyFill="1" applyBorder="1" applyAlignment="1">
      <alignment horizontal="left"/>
    </xf>
    <xf numFmtId="0" fontId="41" fillId="0" borderId="35" xfId="0" applyFont="1" applyBorder="1" applyAlignment="1">
      <alignment horizontal="left" vertical="top" wrapText="1"/>
    </xf>
    <xf numFmtId="0" fontId="42" fillId="0" borderId="35" xfId="0" applyFont="1" applyBorder="1" applyAlignment="1">
      <alignment horizontal="left" vertical="top" wrapText="1"/>
    </xf>
    <xf numFmtId="0" fontId="39" fillId="0" borderId="52" xfId="0" applyFont="1" applyBorder="1" applyAlignment="1">
      <alignment horizontal="left" vertical="top" wrapText="1"/>
    </xf>
    <xf numFmtId="4" fontId="39" fillId="0" borderId="52" xfId="0" applyNumberFormat="1" applyFont="1" applyBorder="1" applyAlignment="1">
      <alignment horizontal="right" vertical="top" wrapText="1"/>
    </xf>
    <xf numFmtId="4" fontId="2" fillId="10" borderId="5" xfId="0" applyNumberFormat="1" applyFont="1" applyFill="1" applyBorder="1" applyAlignment="1">
      <alignment horizontal="right" wrapText="1"/>
    </xf>
    <xf numFmtId="165" fontId="12" fillId="0" borderId="5" xfId="0" applyNumberFormat="1" applyFont="1" applyFill="1" applyBorder="1"/>
    <xf numFmtId="0" fontId="0" fillId="10" borderId="0" xfId="0" applyFill="1"/>
    <xf numFmtId="4" fontId="13" fillId="10" borderId="5" xfId="0" applyNumberFormat="1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10" fontId="19" fillId="0" borderId="0" xfId="2" applyNumberFormat="1" applyFont="1"/>
    <xf numFmtId="10" fontId="18" fillId="0" borderId="0" xfId="2" applyNumberFormat="1" applyFont="1" applyAlignment="1">
      <alignment horizontal="center"/>
    </xf>
    <xf numFmtId="10" fontId="0" fillId="0" borderId="0" xfId="2" applyNumberFormat="1" applyFont="1"/>
    <xf numFmtId="10" fontId="31" fillId="11" borderId="1" xfId="2" applyNumberFormat="1" applyFont="1" applyFill="1" applyBorder="1" applyAlignment="1">
      <alignment horizontal="center" vertical="center" wrapText="1"/>
    </xf>
    <xf numFmtId="10" fontId="0" fillId="0" borderId="7" xfId="2" applyNumberFormat="1" applyFont="1" applyBorder="1"/>
    <xf numFmtId="10" fontId="6" fillId="3" borderId="5" xfId="2" applyNumberFormat="1" applyFont="1" applyFill="1" applyBorder="1"/>
    <xf numFmtId="10" fontId="6" fillId="8" borderId="5" xfId="2" applyNumberFormat="1" applyFont="1" applyFill="1" applyBorder="1" applyAlignment="1">
      <alignment wrapText="1"/>
    </xf>
    <xf numFmtId="10" fontId="7" fillId="0" borderId="5" xfId="2" applyNumberFormat="1" applyFont="1" applyBorder="1" applyAlignment="1">
      <alignment wrapText="1"/>
    </xf>
    <xf numFmtId="10" fontId="7" fillId="14" borderId="5" xfId="2" applyNumberFormat="1" applyFont="1" applyFill="1" applyBorder="1"/>
    <xf numFmtId="10" fontId="0" fillId="0" borderId="5" xfId="2" applyNumberFormat="1" applyFont="1" applyBorder="1"/>
    <xf numFmtId="10" fontId="36" fillId="9" borderId="5" xfId="2" applyNumberFormat="1" applyFont="1" applyFill="1" applyBorder="1"/>
    <xf numFmtId="10" fontId="0" fillId="0" borderId="5" xfId="2" applyNumberFormat="1" applyFont="1" applyBorder="1" applyAlignment="1">
      <alignment wrapText="1"/>
    </xf>
    <xf numFmtId="10" fontId="8" fillId="0" borderId="5" xfId="2" applyNumberFormat="1" applyFont="1" applyBorder="1"/>
    <xf numFmtId="10" fontId="12" fillId="0" borderId="5" xfId="2" applyNumberFormat="1" applyFont="1" applyBorder="1"/>
    <xf numFmtId="10" fontId="12" fillId="0" borderId="5" xfId="2" applyNumberFormat="1" applyFont="1" applyBorder="1" applyAlignment="1">
      <alignment wrapText="1"/>
    </xf>
    <xf numFmtId="10" fontId="5" fillId="9" borderId="5" xfId="2" applyNumberFormat="1" applyFont="1" applyFill="1" applyBorder="1"/>
    <xf numFmtId="10" fontId="13" fillId="0" borderId="5" xfId="2" applyNumberFormat="1" applyFont="1" applyBorder="1"/>
    <xf numFmtId="10" fontId="5" fillId="0" borderId="5" xfId="2" applyNumberFormat="1" applyFont="1" applyBorder="1"/>
    <xf numFmtId="10" fontId="13" fillId="9" borderId="5" xfId="2" applyNumberFormat="1" applyFont="1" applyFill="1" applyBorder="1"/>
    <xf numFmtId="10" fontId="28" fillId="0" borderId="5" xfId="2" applyNumberFormat="1" applyFont="1" applyBorder="1"/>
    <xf numFmtId="10" fontId="8" fillId="0" borderId="5" xfId="2" applyNumberFormat="1" applyFont="1" applyBorder="1" applyAlignment="1">
      <alignment wrapText="1"/>
    </xf>
    <xf numFmtId="10" fontId="21" fillId="4" borderId="5" xfId="2" applyNumberFormat="1" applyFont="1" applyFill="1" applyBorder="1"/>
    <xf numFmtId="10" fontId="21" fillId="0" borderId="5" xfId="2" applyNumberFormat="1" applyFont="1" applyBorder="1"/>
    <xf numFmtId="10" fontId="5" fillId="5" borderId="5" xfId="2" applyNumberFormat="1" applyFont="1" applyFill="1" applyBorder="1"/>
    <xf numFmtId="10" fontId="7" fillId="2" borderId="5" xfId="2" applyNumberFormat="1" applyFont="1" applyFill="1" applyBorder="1"/>
    <xf numFmtId="10" fontId="7" fillId="0" borderId="5" xfId="2" applyNumberFormat="1" applyFont="1" applyFill="1" applyBorder="1"/>
    <xf numFmtId="10" fontId="5" fillId="9" borderId="5" xfId="2" applyNumberFormat="1" applyFont="1" applyFill="1" applyBorder="1" applyAlignment="1">
      <alignment wrapText="1"/>
    </xf>
    <xf numFmtId="10" fontId="2" fillId="0" borderId="5" xfId="2" applyNumberFormat="1" applyFont="1" applyBorder="1"/>
    <xf numFmtId="10" fontId="26" fillId="0" borderId="5" xfId="2" applyNumberFormat="1" applyFont="1" applyFill="1" applyBorder="1" applyAlignment="1">
      <alignment wrapText="1"/>
    </xf>
    <xf numFmtId="10" fontId="7" fillId="2" borderId="5" xfId="2" applyNumberFormat="1" applyFont="1" applyFill="1" applyBorder="1" applyAlignment="1">
      <alignment wrapText="1"/>
    </xf>
    <xf numFmtId="10" fontId="5" fillId="0" borderId="5" xfId="2" applyNumberFormat="1" applyFont="1" applyFill="1" applyBorder="1" applyAlignment="1">
      <alignment wrapText="1"/>
    </xf>
    <xf numFmtId="10" fontId="14" fillId="0" borderId="5" xfId="2" applyNumberFormat="1" applyFont="1" applyFill="1" applyBorder="1" applyAlignment="1">
      <alignment wrapText="1"/>
    </xf>
    <xf numFmtId="10" fontId="5" fillId="5" borderId="5" xfId="2" applyNumberFormat="1" applyFont="1" applyFill="1" applyBorder="1" applyAlignment="1">
      <alignment wrapText="1"/>
    </xf>
    <xf numFmtId="10" fontId="5" fillId="0" borderId="5" xfId="2" applyNumberFormat="1" applyFont="1" applyFill="1" applyBorder="1"/>
    <xf numFmtId="10" fontId="2" fillId="0" borderId="5" xfId="2" applyNumberFormat="1" applyFont="1" applyFill="1" applyBorder="1"/>
    <xf numFmtId="10" fontId="8" fillId="9" borderId="5" xfId="2" applyNumberFormat="1" applyFont="1" applyFill="1" applyBorder="1" applyAlignment="1">
      <alignment wrapText="1"/>
    </xf>
    <xf numFmtId="10" fontId="8" fillId="0" borderId="5" xfId="2" applyNumberFormat="1" applyFont="1" applyFill="1" applyBorder="1" applyAlignment="1">
      <alignment wrapText="1"/>
    </xf>
    <xf numFmtId="10" fontId="2" fillId="0" borderId="5" xfId="2" applyNumberFormat="1" applyFont="1" applyFill="1" applyBorder="1" applyAlignment="1">
      <alignment wrapText="1"/>
    </xf>
    <xf numFmtId="10" fontId="17" fillId="0" borderId="5" xfId="2" applyNumberFormat="1" applyFont="1" applyFill="1" applyBorder="1" applyAlignment="1">
      <alignment wrapText="1"/>
    </xf>
    <xf numFmtId="10" fontId="8" fillId="2" borderId="5" xfId="2" applyNumberFormat="1" applyFont="1" applyFill="1" applyBorder="1" applyAlignment="1">
      <alignment wrapText="1"/>
    </xf>
    <xf numFmtId="10" fontId="13" fillId="5" borderId="5" xfId="2" applyNumberFormat="1" applyFont="1" applyFill="1" applyBorder="1"/>
    <xf numFmtId="10" fontId="13" fillId="5" borderId="5" xfId="2" applyNumberFormat="1" applyFont="1" applyFill="1" applyBorder="1" applyAlignment="1">
      <alignment wrapText="1"/>
    </xf>
    <xf numFmtId="10" fontId="13" fillId="0" borderId="5" xfId="2" applyNumberFormat="1" applyFont="1" applyFill="1" applyBorder="1" applyAlignment="1">
      <alignment wrapText="1"/>
    </xf>
    <xf numFmtId="10" fontId="13" fillId="0" borderId="5" xfId="2" applyNumberFormat="1" applyFont="1" applyBorder="1" applyAlignment="1">
      <alignment wrapText="1"/>
    </xf>
    <xf numFmtId="10" fontId="8" fillId="5" borderId="5" xfId="2" applyNumberFormat="1" applyFont="1" applyFill="1" applyBorder="1"/>
    <xf numFmtId="10" fontId="8" fillId="0" borderId="5" xfId="2" applyNumberFormat="1" applyFont="1" applyFill="1" applyBorder="1"/>
    <xf numFmtId="10" fontId="2" fillId="0" borderId="5" xfId="2" applyNumberFormat="1" applyFont="1" applyBorder="1" applyAlignment="1">
      <alignment wrapText="1"/>
    </xf>
    <xf numFmtId="10" fontId="14" fillId="0" borderId="5" xfId="2" applyNumberFormat="1" applyFont="1" applyBorder="1" applyAlignment="1">
      <alignment wrapText="1"/>
    </xf>
    <xf numFmtId="10" fontId="8" fillId="9" borderId="5" xfId="2" applyNumberFormat="1" applyFont="1" applyFill="1" applyBorder="1"/>
    <xf numFmtId="10" fontId="32" fillId="14" borderId="5" xfId="2" applyNumberFormat="1" applyFont="1" applyFill="1" applyBorder="1"/>
    <xf numFmtId="10" fontId="25" fillId="0" borderId="5" xfId="2" applyNumberFormat="1" applyFont="1" applyBorder="1"/>
    <xf numFmtId="10" fontId="13" fillId="9" borderId="5" xfId="2" applyNumberFormat="1" applyFont="1" applyFill="1" applyBorder="1" applyAlignment="1">
      <alignment wrapText="1"/>
    </xf>
    <xf numFmtId="10" fontId="13" fillId="9" borderId="5" xfId="2" applyNumberFormat="1" applyFont="1" applyFill="1" applyBorder="1" applyAlignment="1">
      <alignment horizontal="right"/>
    </xf>
    <xf numFmtId="10" fontId="26" fillId="0" borderId="5" xfId="2" applyNumberFormat="1" applyFont="1" applyFill="1" applyBorder="1"/>
    <xf numFmtId="10" fontId="13" fillId="11" borderId="5" xfId="2" applyNumberFormat="1" applyFont="1" applyFill="1" applyBorder="1"/>
    <xf numFmtId="10" fontId="7" fillId="16" borderId="5" xfId="2" applyNumberFormat="1" applyFont="1" applyFill="1" applyBorder="1"/>
    <xf numFmtId="10" fontId="13" fillId="10" borderId="5" xfId="2" applyNumberFormat="1" applyFont="1" applyFill="1" applyBorder="1"/>
    <xf numFmtId="10" fontId="13" fillId="0" borderId="5" xfId="2" applyNumberFormat="1" applyFont="1" applyFill="1" applyBorder="1"/>
    <xf numFmtId="10" fontId="13" fillId="9" borderId="4" xfId="2" applyNumberFormat="1" applyFont="1" applyFill="1" applyBorder="1"/>
    <xf numFmtId="10" fontId="12" fillId="0" borderId="5" xfId="2" applyNumberFormat="1" applyFont="1" applyFill="1" applyBorder="1"/>
    <xf numFmtId="10" fontId="13" fillId="5" borderId="5" xfId="2" applyNumberFormat="1" applyFont="1" applyFill="1" applyBorder="1" applyAlignment="1">
      <alignment horizontal="right"/>
    </xf>
    <xf numFmtId="10" fontId="0" fillId="0" borderId="5" xfId="2" applyNumberFormat="1" applyFont="1" applyBorder="1" applyAlignment="1">
      <alignment horizontal="right"/>
    </xf>
    <xf numFmtId="10" fontId="13" fillId="0" borderId="5" xfId="2" applyNumberFormat="1" applyFont="1" applyBorder="1" applyAlignment="1">
      <alignment horizontal="right"/>
    </xf>
    <xf numFmtId="10" fontId="12" fillId="0" borderId="5" xfId="2" applyNumberFormat="1" applyFont="1" applyBorder="1" applyAlignment="1">
      <alignment horizontal="right"/>
    </xf>
    <xf numFmtId="0" fontId="2" fillId="0" borderId="4" xfId="0" applyFont="1" applyBorder="1" applyAlignment="1">
      <alignment horizontal="center" wrapText="1"/>
    </xf>
    <xf numFmtId="10" fontId="21" fillId="7" borderId="5" xfId="2" applyNumberFormat="1" applyFont="1" applyFill="1" applyBorder="1" applyAlignment="1">
      <alignment shrinkToFit="1"/>
    </xf>
    <xf numFmtId="10" fontId="3" fillId="8" borderId="5" xfId="2" applyNumberFormat="1" applyFont="1" applyFill="1" applyBorder="1"/>
    <xf numFmtId="10" fontId="10" fillId="0" borderId="5" xfId="2" applyNumberFormat="1" applyFont="1" applyBorder="1"/>
    <xf numFmtId="10" fontId="4" fillId="15" borderId="5" xfId="2" applyNumberFormat="1" applyFont="1" applyFill="1" applyBorder="1"/>
    <xf numFmtId="10" fontId="14" fillId="0" borderId="5" xfId="2" applyNumberFormat="1" applyFont="1" applyBorder="1"/>
    <xf numFmtId="10" fontId="24" fillId="0" borderId="5" xfId="2" applyNumberFormat="1" applyFont="1" applyBorder="1" applyAlignment="1">
      <alignment horizontal="center"/>
    </xf>
    <xf numFmtId="10" fontId="5" fillId="0" borderId="9" xfId="2" applyNumberFormat="1" applyFont="1" applyBorder="1"/>
    <xf numFmtId="10" fontId="4" fillId="14" borderId="5" xfId="2" applyNumberFormat="1" applyFont="1" applyFill="1" applyBorder="1"/>
    <xf numFmtId="10" fontId="5" fillId="0" borderId="5" xfId="2" applyNumberFormat="1" applyFont="1" applyBorder="1" applyAlignment="1">
      <alignment wrapText="1"/>
    </xf>
    <xf numFmtId="10" fontId="5" fillId="10" borderId="5" xfId="2" applyNumberFormat="1" applyFont="1" applyFill="1" applyBorder="1" applyAlignment="1">
      <alignment wrapText="1"/>
    </xf>
    <xf numFmtId="10" fontId="2" fillId="10" borderId="5" xfId="2" applyNumberFormat="1" applyFont="1" applyFill="1" applyBorder="1" applyAlignment="1">
      <alignment wrapText="1"/>
    </xf>
    <xf numFmtId="10" fontId="4" fillId="4" borderId="5" xfId="2" applyNumberFormat="1" applyFont="1" applyFill="1" applyBorder="1" applyAlignment="1">
      <alignment horizontal="right"/>
    </xf>
    <xf numFmtId="10" fontId="18" fillId="14" borderId="5" xfId="2" applyNumberFormat="1" applyFont="1" applyFill="1" applyBorder="1"/>
    <xf numFmtId="10" fontId="19" fillId="0" borderId="5" xfId="2" applyNumberFormat="1" applyFont="1" applyBorder="1" applyAlignment="1">
      <alignment wrapText="1"/>
    </xf>
    <xf numFmtId="10" fontId="36" fillId="0" borderId="5" xfId="2" applyNumberFormat="1" applyFont="1" applyBorder="1"/>
    <xf numFmtId="10" fontId="19" fillId="0" borderId="5" xfId="2" applyNumberFormat="1" applyFont="1" applyBorder="1"/>
    <xf numFmtId="10" fontId="5" fillId="10" borderId="5" xfId="2" applyNumberFormat="1" applyFont="1" applyFill="1" applyBorder="1"/>
    <xf numFmtId="10" fontId="2" fillId="10" borderId="5" xfId="2" applyNumberFormat="1" applyFont="1" applyFill="1" applyBorder="1"/>
    <xf numFmtId="10" fontId="36" fillId="5" borderId="5" xfId="2" applyNumberFormat="1" applyFont="1" applyFill="1" applyBorder="1" applyAlignment="1">
      <alignment wrapText="1"/>
    </xf>
    <xf numFmtId="10" fontId="1" fillId="0" borderId="5" xfId="2" applyNumberFormat="1" applyFont="1" applyBorder="1" applyAlignment="1">
      <alignment wrapText="1"/>
    </xf>
    <xf numFmtId="10" fontId="5" fillId="5" borderId="5" xfId="2" applyNumberFormat="1" applyFont="1" applyFill="1" applyBorder="1" applyAlignment="1">
      <alignment horizontal="right"/>
    </xf>
    <xf numFmtId="10" fontId="8" fillId="2" borderId="5" xfId="2" applyNumberFormat="1" applyFont="1" applyFill="1" applyBorder="1" applyAlignment="1">
      <alignment horizontal="right"/>
    </xf>
    <xf numFmtId="10" fontId="8" fillId="5" borderId="5" xfId="2" applyNumberFormat="1" applyFont="1" applyFill="1" applyBorder="1" applyAlignment="1">
      <alignment wrapText="1"/>
    </xf>
    <xf numFmtId="10" fontId="18" fillId="10" borderId="5" xfId="2" applyNumberFormat="1" applyFont="1" applyFill="1" applyBorder="1"/>
    <xf numFmtId="10" fontId="12" fillId="0" borderId="5" xfId="2" applyNumberFormat="1" applyFont="1" applyBorder="1" applyAlignment="1">
      <alignment vertical="center"/>
    </xf>
    <xf numFmtId="10" fontId="21" fillId="11" borderId="5" xfId="2" applyNumberFormat="1" applyFont="1" applyFill="1" applyBorder="1" applyAlignment="1">
      <alignment horizontal="right"/>
    </xf>
    <xf numFmtId="10" fontId="6" fillId="0" borderId="5" xfId="2" applyNumberFormat="1" applyFont="1" applyBorder="1" applyAlignment="1">
      <alignment horizontal="right"/>
    </xf>
    <xf numFmtId="10" fontId="6" fillId="13" borderId="5" xfId="2" applyNumberFormat="1" applyFont="1" applyFill="1" applyBorder="1" applyAlignment="1">
      <alignment horizontal="right"/>
    </xf>
    <xf numFmtId="10" fontId="2" fillId="0" borderId="5" xfId="2" applyNumberFormat="1" applyFont="1" applyBorder="1" applyAlignment="1">
      <alignment horizontal="right"/>
    </xf>
    <xf numFmtId="10" fontId="4" fillId="13" borderId="5" xfId="2" applyNumberFormat="1" applyFont="1" applyFill="1" applyBorder="1" applyAlignment="1">
      <alignment horizontal="right"/>
    </xf>
    <xf numFmtId="10" fontId="8" fillId="0" borderId="5" xfId="2" applyNumberFormat="1" applyFont="1" applyFill="1" applyBorder="1" applyAlignment="1">
      <alignment horizontal="right"/>
    </xf>
    <xf numFmtId="10" fontId="7" fillId="13" borderId="5" xfId="2" applyNumberFormat="1" applyFont="1" applyFill="1" applyBorder="1" applyAlignment="1">
      <alignment horizontal="right"/>
    </xf>
    <xf numFmtId="10" fontId="5" fillId="0" borderId="5" xfId="2" applyNumberFormat="1" applyFont="1" applyFill="1" applyBorder="1" applyAlignment="1">
      <alignment horizontal="right" wrapText="1"/>
    </xf>
    <xf numFmtId="10" fontId="5" fillId="0" borderId="5" xfId="2" applyNumberFormat="1" applyFont="1" applyFill="1" applyBorder="1" applyAlignment="1">
      <alignment horizontal="right"/>
    </xf>
    <xf numFmtId="10" fontId="4" fillId="12" borderId="5" xfId="2" applyNumberFormat="1" applyFont="1" applyFill="1" applyBorder="1" applyAlignment="1">
      <alignment horizontal="right" wrapText="1"/>
    </xf>
    <xf numFmtId="10" fontId="8" fillId="0" borderId="5" xfId="2" applyNumberFormat="1" applyFont="1" applyFill="1" applyBorder="1" applyAlignment="1">
      <alignment horizontal="right" wrapText="1"/>
    </xf>
    <xf numFmtId="10" fontId="8" fillId="2" borderId="5" xfId="2" applyNumberFormat="1" applyFont="1" applyFill="1" applyBorder="1" applyAlignment="1">
      <alignment horizontal="right" wrapText="1"/>
    </xf>
    <xf numFmtId="10" fontId="4" fillId="5" borderId="5" xfId="2" applyNumberFormat="1" applyFont="1" applyFill="1" applyBorder="1" applyAlignment="1">
      <alignment horizontal="right" wrapText="1"/>
    </xf>
    <xf numFmtId="10" fontId="6" fillId="0" borderId="5" xfId="2" applyNumberFormat="1" applyFont="1" applyFill="1" applyBorder="1" applyAlignment="1">
      <alignment horizontal="right" wrapText="1"/>
    </xf>
    <xf numFmtId="10" fontId="7" fillId="12" borderId="5" xfId="2" applyNumberFormat="1" applyFont="1" applyFill="1" applyBorder="1" applyAlignment="1">
      <alignment horizontal="right" wrapText="1"/>
    </xf>
    <xf numFmtId="10" fontId="3" fillId="0" borderId="5" xfId="2" applyNumberFormat="1" applyFont="1" applyBorder="1"/>
    <xf numFmtId="10" fontId="6" fillId="6" borderId="5" xfId="2" applyNumberFormat="1" applyFont="1" applyFill="1" applyBorder="1" applyAlignment="1">
      <alignment horizontal="right"/>
    </xf>
    <xf numFmtId="10" fontId="21" fillId="0" borderId="5" xfId="2" applyNumberFormat="1" applyFont="1" applyFill="1" applyBorder="1" applyAlignment="1">
      <alignment horizontal="right"/>
    </xf>
    <xf numFmtId="10" fontId="7" fillId="5" borderId="5" xfId="2" applyNumberFormat="1" applyFont="1" applyFill="1" applyBorder="1" applyAlignment="1">
      <alignment horizontal="right"/>
    </xf>
    <xf numFmtId="10" fontId="2" fillId="0" borderId="5" xfId="2" applyNumberFormat="1" applyFont="1" applyFill="1" applyBorder="1" applyAlignment="1">
      <alignment horizontal="right"/>
    </xf>
    <xf numFmtId="10" fontId="11" fillId="5" borderId="5" xfId="2" applyNumberFormat="1" applyFont="1" applyFill="1" applyBorder="1" applyAlignment="1">
      <alignment horizontal="right"/>
    </xf>
    <xf numFmtId="0" fontId="29" fillId="0" borderId="0" xfId="0" applyFont="1" applyAlignment="1">
      <alignment horizontal="left" wrapText="1"/>
    </xf>
    <xf numFmtId="165" fontId="3" fillId="0" borderId="4" xfId="1" applyNumberFormat="1" applyFont="1" applyBorder="1" applyAlignment="1">
      <alignment horizontal="right" wrapText="1"/>
    </xf>
    <xf numFmtId="165" fontId="6" fillId="13" borderId="4" xfId="1" applyNumberFormat="1" applyFont="1" applyFill="1" applyBorder="1" applyAlignment="1">
      <alignment horizontal="right" wrapText="1"/>
    </xf>
    <xf numFmtId="165" fontId="2" fillId="0" borderId="4" xfId="1" applyNumberFormat="1" applyBorder="1" applyAlignment="1">
      <alignment horizontal="right" wrapText="1"/>
    </xf>
    <xf numFmtId="165" fontId="4" fillId="13" borderId="4" xfId="1" applyNumberFormat="1" applyFont="1" applyFill="1" applyBorder="1" applyAlignment="1">
      <alignment horizontal="right" wrapText="1"/>
    </xf>
    <xf numFmtId="165" fontId="8" fillId="0" borderId="4" xfId="1" applyNumberFormat="1" applyFont="1" applyFill="1" applyBorder="1" applyAlignment="1">
      <alignment horizontal="right" wrapText="1"/>
    </xf>
    <xf numFmtId="165" fontId="7" fillId="13" borderId="4" xfId="1" applyNumberFormat="1" applyFont="1" applyFill="1" applyBorder="1" applyAlignment="1">
      <alignment horizontal="right" wrapText="1"/>
    </xf>
    <xf numFmtId="165" fontId="5" fillId="0" borderId="4" xfId="1" applyNumberFormat="1" applyFont="1" applyFill="1" applyBorder="1" applyAlignment="1">
      <alignment horizontal="right" wrapText="1"/>
    </xf>
    <xf numFmtId="165" fontId="4" fillId="12" borderId="4" xfId="1" applyNumberFormat="1" applyFont="1" applyFill="1" applyBorder="1" applyAlignment="1">
      <alignment horizontal="right" wrapText="1"/>
    </xf>
    <xf numFmtId="165" fontId="8" fillId="2" borderId="4" xfId="1" applyNumberFormat="1" applyFont="1" applyFill="1" applyBorder="1" applyAlignment="1">
      <alignment horizontal="right" wrapText="1"/>
    </xf>
    <xf numFmtId="165" fontId="6" fillId="5" borderId="4" xfId="1" applyNumberFormat="1" applyFont="1" applyFill="1" applyBorder="1" applyAlignment="1">
      <alignment horizontal="right" wrapText="1"/>
    </xf>
    <xf numFmtId="165" fontId="6" fillId="0" borderId="4" xfId="1" applyNumberFormat="1" applyFont="1" applyFill="1" applyBorder="1" applyAlignment="1">
      <alignment horizontal="right" wrapText="1"/>
    </xf>
    <xf numFmtId="165" fontId="7" fillId="12" borderId="4" xfId="1" applyNumberFormat="1" applyFont="1" applyFill="1" applyBorder="1" applyAlignment="1">
      <alignment horizontal="right" wrapText="1"/>
    </xf>
    <xf numFmtId="165" fontId="12" fillId="0" borderId="5" xfId="0" applyNumberFormat="1" applyFont="1" applyBorder="1" applyAlignment="1">
      <alignment horizontal="right" wrapText="1"/>
    </xf>
    <xf numFmtId="165" fontId="21" fillId="11" borderId="4" xfId="1" applyNumberFormat="1" applyFont="1" applyFill="1" applyBorder="1" applyAlignment="1">
      <alignment horizontal="right" wrapText="1"/>
    </xf>
    <xf numFmtId="10" fontId="21" fillId="11" borderId="5" xfId="2" applyNumberFormat="1" applyFont="1" applyFill="1" applyBorder="1"/>
    <xf numFmtId="10" fontId="7" fillId="0" borderId="5" xfId="2" applyNumberFormat="1" applyFont="1" applyBorder="1"/>
    <xf numFmtId="10" fontId="21" fillId="13" borderId="5" xfId="2" applyNumberFormat="1" applyFont="1" applyFill="1" applyBorder="1"/>
    <xf numFmtId="10" fontId="7" fillId="13" borderId="5" xfId="2" applyNumberFormat="1" applyFont="1" applyFill="1" applyBorder="1"/>
    <xf numFmtId="10" fontId="7" fillId="12" borderId="5" xfId="2" applyNumberFormat="1" applyFont="1" applyFill="1" applyBorder="1"/>
    <xf numFmtId="10" fontId="4" fillId="12" borderId="5" xfId="2" applyNumberFormat="1" applyFont="1" applyFill="1" applyBorder="1"/>
    <xf numFmtId="10" fontId="8" fillId="2" borderId="5" xfId="2" applyNumberFormat="1" applyFont="1" applyFill="1" applyBorder="1"/>
    <xf numFmtId="10" fontId="4" fillId="5" borderId="5" xfId="2" applyNumberFormat="1" applyFont="1" applyFill="1" applyBorder="1"/>
    <xf numFmtId="0" fontId="37" fillId="11" borderId="8" xfId="0" applyFont="1" applyFill="1" applyBorder="1" applyAlignment="1">
      <alignment horizontal="center" vertical="center" wrapText="1"/>
    </xf>
    <xf numFmtId="165" fontId="8" fillId="0" borderId="4" xfId="0" applyNumberFormat="1" applyFont="1" applyFill="1" applyBorder="1"/>
    <xf numFmtId="165" fontId="4" fillId="13" borderId="4" xfId="0" applyNumberFormat="1" applyFont="1" applyFill="1" applyBorder="1"/>
    <xf numFmtId="165" fontId="8" fillId="0" borderId="4" xfId="0" applyNumberFormat="1" applyFont="1" applyFill="1" applyBorder="1" applyAlignment="1">
      <alignment wrapText="1"/>
    </xf>
    <xf numFmtId="165" fontId="0" fillId="0" borderId="4" xfId="0" applyNumberFormat="1" applyBorder="1" applyAlignment="1">
      <alignment wrapText="1"/>
    </xf>
    <xf numFmtId="165" fontId="2" fillId="0" borderId="4" xfId="0" applyNumberFormat="1" applyFont="1" applyBorder="1" applyAlignment="1">
      <alignment wrapText="1"/>
    </xf>
    <xf numFmtId="165" fontId="4" fillId="13" borderId="4" xfId="0" applyNumberFormat="1" applyFont="1" applyFill="1" applyBorder="1" applyAlignment="1">
      <alignment wrapText="1"/>
    </xf>
    <xf numFmtId="165" fontId="5" fillId="0" borderId="4" xfId="0" applyNumberFormat="1" applyFont="1" applyFill="1" applyBorder="1" applyAlignment="1">
      <alignment wrapText="1"/>
    </xf>
    <xf numFmtId="165" fontId="14" fillId="0" borderId="4" xfId="0" applyNumberFormat="1" applyFont="1" applyBorder="1" applyAlignment="1">
      <alignment wrapText="1"/>
    </xf>
    <xf numFmtId="165" fontId="7" fillId="13" borderId="4" xfId="0" applyNumberFormat="1" applyFont="1" applyFill="1" applyBorder="1" applyAlignment="1">
      <alignment wrapText="1"/>
    </xf>
    <xf numFmtId="165" fontId="8" fillId="10" borderId="4" xfId="0" applyNumberFormat="1" applyFont="1" applyFill="1" applyBorder="1" applyAlignment="1">
      <alignment wrapText="1"/>
    </xf>
    <xf numFmtId="165" fontId="5" fillId="0" borderId="4" xfId="0" applyNumberFormat="1" applyFont="1" applyBorder="1" applyAlignment="1">
      <alignment wrapText="1"/>
    </xf>
    <xf numFmtId="165" fontId="6" fillId="11" borderId="4" xfId="0" applyNumberFormat="1" applyFont="1" applyFill="1" applyBorder="1" applyAlignment="1">
      <alignment wrapText="1"/>
    </xf>
    <xf numFmtId="165" fontId="10" fillId="13" borderId="4" xfId="0" applyNumberFormat="1" applyFont="1" applyFill="1" applyBorder="1" applyAlignment="1">
      <alignment wrapText="1"/>
    </xf>
    <xf numFmtId="165" fontId="5" fillId="0" borderId="4" xfId="0" applyNumberFormat="1" applyFont="1" applyFill="1" applyBorder="1"/>
    <xf numFmtId="165" fontId="4" fillId="13" borderId="4" xfId="0" applyNumberFormat="1" applyFont="1" applyFill="1" applyBorder="1" applyAlignment="1">
      <alignment horizontal="right"/>
    </xf>
    <xf numFmtId="0" fontId="13" fillId="0" borderId="4" xfId="0" applyFont="1" applyBorder="1" applyAlignment="1">
      <alignment wrapText="1"/>
    </xf>
    <xf numFmtId="165" fontId="13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165" fontId="8" fillId="0" borderId="4" xfId="0" applyNumberFormat="1" applyFont="1" applyBorder="1" applyAlignment="1">
      <alignment wrapText="1"/>
    </xf>
    <xf numFmtId="4" fontId="3" fillId="13" borderId="5" xfId="0" applyNumberFormat="1" applyFont="1" applyFill="1" applyBorder="1" applyAlignment="1">
      <alignment wrapText="1"/>
    </xf>
    <xf numFmtId="165" fontId="5" fillId="0" borderId="5" xfId="0" applyNumberFormat="1" applyFont="1" applyFill="1" applyBorder="1" applyAlignment="1">
      <alignment wrapText="1"/>
    </xf>
    <xf numFmtId="0" fontId="4" fillId="10" borderId="6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7" xfId="0" applyNumberFormat="1" applyFont="1" applyFill="1" applyBorder="1" applyAlignment="1">
      <alignment horizontal="center" vertical="center" wrapText="1"/>
    </xf>
    <xf numFmtId="0" fontId="8" fillId="0" borderId="2" xfId="1" applyNumberFormat="1" applyFont="1" applyBorder="1" applyAlignment="1">
      <alignment horizontal="center"/>
    </xf>
    <xf numFmtId="0" fontId="8" fillId="0" borderId="10" xfId="1" applyNumberFormat="1" applyFont="1" applyBorder="1" applyAlignment="1">
      <alignment horizontal="center"/>
    </xf>
    <xf numFmtId="0" fontId="8" fillId="0" borderId="3" xfId="1" applyNumberFormat="1" applyFont="1" applyBorder="1" applyAlignment="1">
      <alignment horizontal="center"/>
    </xf>
    <xf numFmtId="10" fontId="7" fillId="11" borderId="5" xfId="2" applyNumberFormat="1" applyFont="1" applyFill="1" applyBorder="1" applyAlignment="1">
      <alignment wrapText="1"/>
    </xf>
    <xf numFmtId="10" fontId="6" fillId="11" borderId="5" xfId="2" applyNumberFormat="1" applyFont="1" applyFill="1" applyBorder="1"/>
    <xf numFmtId="10" fontId="4" fillId="13" borderId="5" xfId="2" applyNumberFormat="1" applyFont="1" applyFill="1" applyBorder="1" applyAlignment="1">
      <alignment wrapText="1"/>
    </xf>
    <xf numFmtId="10" fontId="4" fillId="13" borderId="5" xfId="2" applyNumberFormat="1" applyFont="1" applyFill="1" applyBorder="1"/>
    <xf numFmtId="10" fontId="11" fillId="13" borderId="5" xfId="2" applyNumberFormat="1" applyFont="1" applyFill="1" applyBorder="1" applyAlignment="1">
      <alignment wrapText="1"/>
    </xf>
    <xf numFmtId="10" fontId="13" fillId="10" borderId="5" xfId="2" applyNumberFormat="1" applyFont="1" applyFill="1" applyBorder="1" applyAlignment="1">
      <alignment wrapText="1"/>
    </xf>
    <xf numFmtId="10" fontId="8" fillId="10" borderId="5" xfId="2" applyNumberFormat="1" applyFont="1" applyFill="1" applyBorder="1"/>
    <xf numFmtId="10" fontId="1" fillId="0" borderId="5" xfId="2" applyNumberFormat="1" applyFont="1" applyFill="1" applyBorder="1" applyAlignment="1">
      <alignment wrapText="1"/>
    </xf>
    <xf numFmtId="10" fontId="3" fillId="13" borderId="5" xfId="2" applyNumberFormat="1" applyFont="1" applyFill="1" applyBorder="1" applyAlignment="1">
      <alignment wrapText="1"/>
    </xf>
    <xf numFmtId="10" fontId="10" fillId="13" borderId="5" xfId="2" applyNumberFormat="1" applyFont="1" applyFill="1" applyBorder="1"/>
    <xf numFmtId="10" fontId="10" fillId="13" borderId="5" xfId="2" applyNumberFormat="1" applyFont="1" applyFill="1" applyBorder="1" applyAlignment="1">
      <alignment wrapText="1"/>
    </xf>
    <xf numFmtId="165" fontId="12" fillId="0" borderId="5" xfId="0" applyNumberFormat="1" applyFont="1" applyBorder="1" applyAlignment="1"/>
    <xf numFmtId="166" fontId="13" fillId="9" borderId="5" xfId="0" applyNumberFormat="1" applyFont="1" applyFill="1" applyBorder="1" applyAlignment="1"/>
    <xf numFmtId="0" fontId="21" fillId="11" borderId="4" xfId="1" applyFont="1" applyFill="1" applyBorder="1" applyAlignment="1">
      <alignment horizontal="center" wrapText="1"/>
    </xf>
    <xf numFmtId="4" fontId="39" fillId="0" borderId="54" xfId="0" applyNumberFormat="1" applyFont="1" applyBorder="1" applyAlignment="1">
      <alignment horizontal="right" vertical="top" wrapText="1"/>
    </xf>
    <xf numFmtId="0" fontId="37" fillId="11" borderId="1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" fontId="54" fillId="0" borderId="2" xfId="0" applyNumberFormat="1" applyFont="1" applyBorder="1"/>
    <xf numFmtId="0" fontId="4" fillId="11" borderId="5" xfId="0" applyFont="1" applyFill="1" applyBorder="1" applyAlignment="1">
      <alignment horizontal="center" wrapText="1"/>
    </xf>
    <xf numFmtId="0" fontId="4" fillId="11" borderId="4" xfId="0" applyFont="1" applyFill="1" applyBorder="1" applyAlignment="1">
      <alignment horizontal="center" wrapText="1"/>
    </xf>
    <xf numFmtId="165" fontId="4" fillId="11" borderId="4" xfId="0" applyNumberFormat="1" applyFont="1" applyFill="1" applyBorder="1" applyAlignment="1">
      <alignment horizontal="center" wrapText="1"/>
    </xf>
    <xf numFmtId="4" fontId="4" fillId="11" borderId="5" xfId="0" applyNumberFormat="1" applyFont="1" applyFill="1" applyBorder="1" applyAlignment="1">
      <alignment wrapText="1"/>
    </xf>
    <xf numFmtId="10" fontId="4" fillId="11" borderId="5" xfId="2" applyNumberFormat="1" applyFont="1" applyFill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5" fontId="4" fillId="0" borderId="4" xfId="0" applyNumberFormat="1" applyFont="1" applyBorder="1" applyAlignment="1">
      <alignment horizontal="left"/>
    </xf>
    <xf numFmtId="4" fontId="4" fillId="0" borderId="5" xfId="0" applyNumberFormat="1" applyFont="1" applyBorder="1"/>
    <xf numFmtId="4" fontId="54" fillId="0" borderId="5" xfId="0" applyNumberFormat="1" applyFont="1" applyBorder="1" applyAlignment="1">
      <alignment wrapText="1"/>
    </xf>
    <xf numFmtId="10" fontId="54" fillId="0" borderId="5" xfId="2" applyNumberFormat="1" applyFont="1" applyBorder="1" applyAlignment="1">
      <alignment wrapText="1"/>
    </xf>
    <xf numFmtId="10" fontId="4" fillId="0" borderId="5" xfId="2" applyNumberFormat="1" applyFont="1" applyBorder="1"/>
    <xf numFmtId="0" fontId="4" fillId="11" borderId="5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left"/>
    </xf>
    <xf numFmtId="165" fontId="4" fillId="11" borderId="4" xfId="0" applyNumberFormat="1" applyFont="1" applyFill="1" applyBorder="1" applyAlignment="1">
      <alignment horizontal="right"/>
    </xf>
    <xf numFmtId="4" fontId="4" fillId="11" borderId="5" xfId="0" applyNumberFormat="1" applyFont="1" applyFill="1" applyBorder="1"/>
    <xf numFmtId="10" fontId="4" fillId="11" borderId="5" xfId="2" applyNumberFormat="1" applyFont="1" applyFill="1" applyBorder="1"/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165" fontId="4" fillId="2" borderId="4" xfId="0" applyNumberFormat="1" applyFont="1" applyFill="1" applyBorder="1" applyAlignment="1">
      <alignment horizontal="left"/>
    </xf>
    <xf numFmtId="4" fontId="4" fillId="2" borderId="5" xfId="0" applyNumberFormat="1" applyFont="1" applyFill="1" applyBorder="1"/>
    <xf numFmtId="10" fontId="4" fillId="2" borderId="5" xfId="2" applyNumberFormat="1" applyFont="1" applyFill="1" applyBorder="1"/>
    <xf numFmtId="0" fontId="0" fillId="0" borderId="0" xfId="0" applyAlignment="1">
      <alignment horizontal="center" vertical="center"/>
    </xf>
    <xf numFmtId="165" fontId="18" fillId="0" borderId="5" xfId="0" applyNumberFormat="1" applyFont="1" applyBorder="1"/>
    <xf numFmtId="10" fontId="3" fillId="0" borderId="5" xfId="2" applyNumberFormat="1" applyFont="1" applyBorder="1" applyAlignment="1">
      <alignment horizontal="center"/>
    </xf>
    <xf numFmtId="10" fontId="47" fillId="0" borderId="5" xfId="2" applyNumberFormat="1" applyFont="1" applyBorder="1" applyAlignment="1">
      <alignment horizontal="center"/>
    </xf>
    <xf numFmtId="10" fontId="10" fillId="0" borderId="5" xfId="2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8" fillId="0" borderId="5" xfId="0" applyFont="1" applyBorder="1"/>
    <xf numFmtId="0" fontId="11" fillId="11" borderId="5" xfId="0" applyFont="1" applyFill="1" applyBorder="1" applyAlignment="1">
      <alignment horizontal="center"/>
    </xf>
    <xf numFmtId="0" fontId="56" fillId="5" borderId="5" xfId="0" applyFont="1" applyFill="1" applyBorder="1" applyAlignment="1">
      <alignment horizontal="center"/>
    </xf>
    <xf numFmtId="0" fontId="56" fillId="5" borderId="5" xfId="0" applyFont="1" applyFill="1" applyBorder="1" applyAlignment="1">
      <alignment wrapText="1"/>
    </xf>
    <xf numFmtId="4" fontId="56" fillId="5" borderId="5" xfId="0" applyNumberFormat="1" applyFont="1" applyFill="1" applyBorder="1"/>
    <xf numFmtId="0" fontId="57" fillId="12" borderId="5" xfId="0" applyFont="1" applyFill="1" applyBorder="1" applyAlignment="1">
      <alignment horizontal="center"/>
    </xf>
    <xf numFmtId="0" fontId="57" fillId="12" borderId="5" xfId="0" applyFont="1" applyFill="1" applyBorder="1" applyAlignment="1">
      <alignment wrapText="1"/>
    </xf>
    <xf numFmtId="4" fontId="57" fillId="12" borderId="5" xfId="0" applyNumberFormat="1" applyFont="1" applyFill="1" applyBorder="1"/>
    <xf numFmtId="0" fontId="57" fillId="0" borderId="5" xfId="0" applyFont="1" applyBorder="1" applyAlignment="1">
      <alignment horizontal="center"/>
    </xf>
    <xf numFmtId="0" fontId="57" fillId="0" borderId="5" xfId="0" applyFont="1" applyBorder="1" applyAlignment="1">
      <alignment wrapText="1"/>
    </xf>
    <xf numFmtId="4" fontId="57" fillId="0" borderId="5" xfId="0" applyNumberFormat="1" applyFont="1" applyBorder="1"/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wrapText="1"/>
    </xf>
    <xf numFmtId="4" fontId="11" fillId="0" borderId="5" xfId="0" applyNumberFormat="1" applyFont="1" applyBorder="1"/>
    <xf numFmtId="0" fontId="11" fillId="12" borderId="5" xfId="0" applyFont="1" applyFill="1" applyBorder="1" applyAlignment="1">
      <alignment horizontal="center"/>
    </xf>
    <xf numFmtId="0" fontId="11" fillId="12" borderId="5" xfId="0" applyFont="1" applyFill="1" applyBorder="1" applyAlignment="1">
      <alignment wrapText="1"/>
    </xf>
    <xf numFmtId="4" fontId="11" fillId="12" borderId="5" xfId="0" applyNumberFormat="1" applyFont="1" applyFill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64" fontId="14" fillId="0" borderId="0" xfId="0" applyNumberFormat="1" applyFont="1" applyBorder="1" applyAlignment="1">
      <alignment horizontal="left" wrapText="1"/>
    </xf>
    <xf numFmtId="0" fontId="45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9" fillId="0" borderId="0" xfId="0" applyFont="1" applyAlignment="1">
      <alignment horizontal="left" wrapText="1"/>
    </xf>
    <xf numFmtId="0" fontId="55" fillId="0" borderId="0" xfId="0" applyFont="1" applyAlignment="1">
      <alignment horizontal="center"/>
    </xf>
    <xf numFmtId="0" fontId="29" fillId="0" borderId="0" xfId="0" applyFont="1" applyAlignment="1">
      <alignment horizontal="left"/>
    </xf>
    <xf numFmtId="0" fontId="0" fillId="0" borderId="0" xfId="0" applyAlignment="1"/>
    <xf numFmtId="0" fontId="2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0" fontId="49" fillId="0" borderId="30" xfId="0" applyFont="1" applyBorder="1" applyAlignment="1">
      <alignment horizontal="left" vertical="top" wrapText="1"/>
    </xf>
    <xf numFmtId="0" fontId="49" fillId="0" borderId="31" xfId="0" applyFont="1" applyBorder="1" applyAlignment="1">
      <alignment horizontal="left" vertical="top" wrapText="1"/>
    </xf>
    <xf numFmtId="0" fontId="49" fillId="0" borderId="34" xfId="0" applyFont="1" applyBorder="1" applyAlignment="1">
      <alignment horizontal="left" vertical="top" wrapText="1"/>
    </xf>
    <xf numFmtId="0" fontId="40" fillId="0" borderId="47" xfId="0" applyFont="1" applyBorder="1" applyAlignment="1">
      <alignment horizontal="center" vertical="center" wrapText="1"/>
    </xf>
    <xf numFmtId="0" fontId="40" fillId="0" borderId="42" xfId="0" applyFont="1" applyBorder="1" applyAlignment="1">
      <alignment horizontal="center" vertical="center" wrapText="1"/>
    </xf>
    <xf numFmtId="0" fontId="40" fillId="0" borderId="48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left" vertical="center" wrapText="1"/>
    </xf>
    <xf numFmtId="0" fontId="12" fillId="0" borderId="0" xfId="0" applyFont="1" applyAlignment="1">
      <alignment horizontal="right" wrapText="1"/>
    </xf>
    <xf numFmtId="0" fontId="7" fillId="0" borderId="0" xfId="0" applyFont="1" applyBorder="1" applyAlignment="1">
      <alignment horizontal="center" wrapText="1"/>
    </xf>
    <xf numFmtId="0" fontId="27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23" fillId="0" borderId="0" xfId="0" applyFont="1" applyAlignment="1">
      <alignment horizontal="left" wrapText="1"/>
    </xf>
    <xf numFmtId="0" fontId="41" fillId="0" borderId="30" xfId="0" applyFont="1" applyBorder="1" applyAlignment="1">
      <alignment horizontal="right" vertical="top" wrapText="1"/>
    </xf>
    <xf numFmtId="0" fontId="41" fillId="0" borderId="31" xfId="0" applyFont="1" applyBorder="1" applyAlignment="1">
      <alignment horizontal="right" vertical="top" wrapText="1"/>
    </xf>
    <xf numFmtId="0" fontId="41" fillId="0" borderId="32" xfId="0" applyFont="1" applyBorder="1" applyAlignment="1">
      <alignment horizontal="right" vertical="top" wrapText="1"/>
    </xf>
    <xf numFmtId="0" fontId="41" fillId="0" borderId="21" xfId="0" applyFont="1" applyBorder="1" applyAlignment="1">
      <alignment horizontal="left" vertical="top" wrapText="1"/>
    </xf>
    <xf numFmtId="0" fontId="41" fillId="0" borderId="22" xfId="0" applyFont="1" applyBorder="1" applyAlignment="1">
      <alignment horizontal="left" vertical="top" wrapText="1"/>
    </xf>
    <xf numFmtId="0" fontId="41" fillId="0" borderId="23" xfId="0" applyFont="1" applyBorder="1" applyAlignment="1">
      <alignment horizontal="left" vertical="top" wrapText="1"/>
    </xf>
    <xf numFmtId="0" fontId="40" fillId="0" borderId="21" xfId="0" applyFont="1" applyBorder="1" applyAlignment="1">
      <alignment horizontal="left" vertical="top" wrapText="1"/>
    </xf>
    <xf numFmtId="0" fontId="40" fillId="0" borderId="22" xfId="0" applyFont="1" applyBorder="1" applyAlignment="1">
      <alignment horizontal="left" vertical="top" wrapText="1"/>
    </xf>
    <xf numFmtId="0" fontId="40" fillId="0" borderId="23" xfId="0" applyFont="1" applyBorder="1" applyAlignment="1">
      <alignment horizontal="left" vertical="top" wrapText="1"/>
    </xf>
    <xf numFmtId="0" fontId="41" fillId="0" borderId="21" xfId="0" applyFont="1" applyBorder="1" applyAlignment="1">
      <alignment horizontal="right" vertical="top" wrapText="1"/>
    </xf>
    <xf numFmtId="0" fontId="41" fillId="0" borderId="22" xfId="0" applyFont="1" applyBorder="1" applyAlignment="1">
      <alignment horizontal="right" vertical="top" wrapText="1"/>
    </xf>
    <xf numFmtId="0" fontId="41" fillId="0" borderId="36" xfId="0" applyFont="1" applyBorder="1" applyAlignment="1">
      <alignment horizontal="right" vertical="top" wrapText="1"/>
    </xf>
    <xf numFmtId="0" fontId="41" fillId="0" borderId="23" xfId="0" applyFont="1" applyBorder="1" applyAlignment="1">
      <alignment horizontal="right" vertical="top" wrapText="1"/>
    </xf>
    <xf numFmtId="0" fontId="40" fillId="0" borderId="30" xfId="0" applyFont="1" applyBorder="1" applyAlignment="1">
      <alignment horizontal="left" vertical="top" wrapText="1"/>
    </xf>
    <xf numFmtId="0" fontId="40" fillId="0" borderId="31" xfId="0" applyFont="1" applyBorder="1" applyAlignment="1">
      <alignment horizontal="left" vertical="top" wrapText="1"/>
    </xf>
    <xf numFmtId="0" fontId="40" fillId="0" borderId="34" xfId="0" applyFont="1" applyBorder="1" applyAlignment="1">
      <alignment horizontal="left" vertical="top" wrapText="1"/>
    </xf>
    <xf numFmtId="0" fontId="41" fillId="0" borderId="20" xfId="0" applyFont="1" applyBorder="1" applyAlignment="1">
      <alignment horizontal="left" vertical="top" wrapText="1"/>
    </xf>
    <xf numFmtId="0" fontId="41" fillId="0" borderId="0" xfId="0" applyFont="1" applyBorder="1" applyAlignment="1">
      <alignment horizontal="left" vertical="top" wrapText="1"/>
    </xf>
    <xf numFmtId="0" fontId="41" fillId="0" borderId="16" xfId="0" applyFont="1" applyBorder="1" applyAlignment="1">
      <alignment horizontal="left" vertical="top" wrapText="1"/>
    </xf>
    <xf numFmtId="0" fontId="41" fillId="0" borderId="20" xfId="0" applyFont="1" applyBorder="1" applyAlignment="1">
      <alignment horizontal="right" vertical="top" wrapText="1"/>
    </xf>
    <xf numFmtId="0" fontId="41" fillId="0" borderId="0" xfId="0" applyFont="1" applyBorder="1" applyAlignment="1">
      <alignment horizontal="right" vertical="top" wrapText="1"/>
    </xf>
    <xf numFmtId="0" fontId="41" fillId="0" borderId="16" xfId="0" applyFont="1" applyBorder="1" applyAlignment="1">
      <alignment horizontal="right" vertical="top" wrapText="1"/>
    </xf>
    <xf numFmtId="0" fontId="41" fillId="0" borderId="28" xfId="0" applyFont="1" applyBorder="1" applyAlignment="1">
      <alignment horizontal="right" vertical="top" wrapText="1"/>
    </xf>
    <xf numFmtId="0" fontId="41" fillId="0" borderId="42" xfId="0" applyFont="1" applyBorder="1" applyAlignment="1">
      <alignment horizontal="right" vertical="top" wrapText="1"/>
    </xf>
    <xf numFmtId="0" fontId="41" fillId="0" borderId="39" xfId="0" applyFont="1" applyBorder="1" applyAlignment="1">
      <alignment horizontal="right" vertical="top" wrapText="1"/>
    </xf>
    <xf numFmtId="0" fontId="40" fillId="0" borderId="14" xfId="0" applyFont="1" applyBorder="1" applyAlignment="1">
      <alignment horizontal="center" vertical="center" wrapText="1"/>
    </xf>
    <xf numFmtId="0" fontId="41" fillId="0" borderId="25" xfId="0" applyFont="1" applyBorder="1" applyAlignment="1">
      <alignment horizontal="left" vertical="top" wrapText="1"/>
    </xf>
    <xf numFmtId="0" fontId="41" fillId="0" borderId="17" xfId="0" applyFont="1" applyBorder="1" applyAlignment="1">
      <alignment horizontal="left" vertical="top" wrapText="1"/>
    </xf>
    <xf numFmtId="0" fontId="39" fillId="0" borderId="27" xfId="0" applyFont="1" applyBorder="1" applyAlignment="1">
      <alignment horizontal="left" vertical="top" wrapText="1"/>
    </xf>
    <xf numFmtId="0" fontId="39" fillId="0" borderId="19" xfId="0" applyFont="1" applyBorder="1" applyAlignment="1">
      <alignment horizontal="left" vertical="top" wrapText="1"/>
    </xf>
    <xf numFmtId="0" fontId="39" fillId="0" borderId="38" xfId="0" applyFont="1" applyBorder="1" applyAlignment="1">
      <alignment horizontal="left" vertical="top" wrapText="1"/>
    </xf>
    <xf numFmtId="0" fontId="39" fillId="0" borderId="13" xfId="0" applyFont="1" applyBorder="1" applyAlignment="1">
      <alignment horizontal="left" vertical="top" wrapText="1"/>
    </xf>
    <xf numFmtId="0" fontId="39" fillId="0" borderId="53" xfId="0" applyFont="1" applyBorder="1" applyAlignment="1">
      <alignment horizontal="left" vertical="top" wrapText="1"/>
    </xf>
    <xf numFmtId="0" fontId="39" fillId="0" borderId="28" xfId="0" applyFont="1" applyBorder="1" applyAlignment="1">
      <alignment horizontal="left" vertical="top" wrapText="1"/>
    </xf>
    <xf numFmtId="0" fontId="39" fillId="0" borderId="20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41" fillId="0" borderId="34" xfId="0" applyFont="1" applyBorder="1" applyAlignment="1">
      <alignment horizontal="right" vertical="top" wrapText="1"/>
    </xf>
    <xf numFmtId="0" fontId="18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</cellXfs>
  <cellStyles count="3">
    <cellStyle name="Normal 2" xfId="1" xr:uid="{00000000-0005-0000-0000-000001000000}"/>
    <cellStyle name="Normalno" xfId="0" builtinId="0"/>
    <cellStyle name="Postotak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8"/>
  <sheetViews>
    <sheetView topLeftCell="A10" workbookViewId="0">
      <selection activeCell="H16" sqref="H16"/>
    </sheetView>
  </sheetViews>
  <sheetFormatPr defaultRowHeight="15"/>
  <cols>
    <col min="1" max="1" width="3.140625" customWidth="1"/>
    <col min="2" max="2" width="2.28515625" customWidth="1"/>
    <col min="3" max="3" width="4" customWidth="1"/>
    <col min="4" max="4" width="26.42578125" customWidth="1"/>
    <col min="5" max="5" width="16.28515625" customWidth="1"/>
    <col min="6" max="6" width="18" customWidth="1"/>
    <col min="7" max="7" width="18.85546875" customWidth="1"/>
    <col min="8" max="8" width="12.7109375" bestFit="1" customWidth="1"/>
  </cols>
  <sheetData>
    <row r="1" spans="2:8">
      <c r="G1" s="669"/>
    </row>
    <row r="2" spans="2:8">
      <c r="G2" s="669"/>
    </row>
    <row r="3" spans="2:8">
      <c r="B3" t="s">
        <v>704</v>
      </c>
    </row>
    <row r="4" spans="2:8">
      <c r="B4" t="s">
        <v>705</v>
      </c>
    </row>
    <row r="5" spans="2:8">
      <c r="B5" s="915" t="s">
        <v>855</v>
      </c>
      <c r="C5" s="915"/>
      <c r="D5" s="915"/>
      <c r="E5" s="915"/>
      <c r="F5" s="915"/>
      <c r="G5" s="915"/>
    </row>
    <row r="6" spans="2:8">
      <c r="B6" s="448"/>
    </row>
    <row r="7" spans="2:8">
      <c r="B7" s="916" t="s">
        <v>722</v>
      </c>
      <c r="C7" s="917"/>
      <c r="D7" s="917"/>
      <c r="E7" s="917"/>
      <c r="F7" s="917"/>
      <c r="G7" s="917"/>
    </row>
    <row r="8" spans="2:8" ht="44.25" customHeight="1">
      <c r="B8" s="917"/>
      <c r="C8" s="917"/>
      <c r="D8" s="917"/>
      <c r="E8" s="917"/>
      <c r="F8" s="917"/>
      <c r="G8" s="917"/>
    </row>
    <row r="9" spans="2:8">
      <c r="B9" s="918" t="s">
        <v>624</v>
      </c>
      <c r="C9" s="918"/>
      <c r="D9" s="918"/>
      <c r="E9" s="918"/>
      <c r="F9" s="918"/>
      <c r="G9" s="918"/>
    </row>
    <row r="11" spans="2:8">
      <c r="B11" s="919" t="s">
        <v>509</v>
      </c>
      <c r="C11" s="919"/>
      <c r="D11" s="919"/>
      <c r="E11" s="919"/>
      <c r="F11" s="919"/>
      <c r="G11" s="919"/>
    </row>
    <row r="13" spans="2:8" ht="30.75" customHeight="1">
      <c r="B13" s="920" t="s">
        <v>726</v>
      </c>
      <c r="C13" s="920"/>
      <c r="D13" s="920"/>
      <c r="E13" s="920"/>
      <c r="F13" s="920"/>
      <c r="G13" s="920"/>
    </row>
    <row r="14" spans="2:8">
      <c r="B14" s="449"/>
      <c r="C14" s="449"/>
      <c r="D14" s="449"/>
      <c r="E14" s="447"/>
    </row>
    <row r="15" spans="2:8" ht="38.25">
      <c r="B15" s="347"/>
      <c r="C15" s="450" t="s">
        <v>192</v>
      </c>
      <c r="D15" s="53" t="s">
        <v>193</v>
      </c>
      <c r="E15" s="516" t="s">
        <v>554</v>
      </c>
      <c r="F15" s="516" t="s">
        <v>723</v>
      </c>
      <c r="G15" s="516" t="s">
        <v>708</v>
      </c>
    </row>
    <row r="16" spans="2:8">
      <c r="C16" s="3"/>
      <c r="D16" s="451" t="s">
        <v>194</v>
      </c>
      <c r="E16" s="461">
        <v>128100000</v>
      </c>
      <c r="F16" s="461">
        <v>43971564</v>
      </c>
      <c r="G16" s="891">
        <f>F16/E16</f>
        <v>0.34325967213114755</v>
      </c>
      <c r="H16" s="686"/>
    </row>
    <row r="17" spans="2:8" ht="30">
      <c r="C17" s="3"/>
      <c r="D17" s="35" t="s">
        <v>195</v>
      </c>
      <c r="E17" s="461">
        <v>700000</v>
      </c>
      <c r="F17" s="461">
        <v>437425</v>
      </c>
      <c r="G17" s="891">
        <f>F17/E17</f>
        <v>0.62489285714285714</v>
      </c>
    </row>
    <row r="18" spans="2:8">
      <c r="C18" s="3"/>
      <c r="D18" s="3" t="s">
        <v>196</v>
      </c>
      <c r="E18" s="9">
        <v>79956000</v>
      </c>
      <c r="F18" s="9">
        <v>33118153</v>
      </c>
      <c r="G18" s="891">
        <f>F18/E18</f>
        <v>0.41420472509880435</v>
      </c>
      <c r="H18" s="196"/>
    </row>
    <row r="19" spans="2:8" ht="30">
      <c r="C19" s="3"/>
      <c r="D19" s="35" t="s">
        <v>197</v>
      </c>
      <c r="E19" s="9">
        <f>Rashodi!D95</f>
        <v>49144000</v>
      </c>
      <c r="F19" s="9">
        <v>11539234</v>
      </c>
      <c r="G19" s="891">
        <f>F19/E19</f>
        <v>0.2348045336154973</v>
      </c>
    </row>
    <row r="20" spans="2:8">
      <c r="B20" s="452"/>
      <c r="C20" s="32"/>
      <c r="D20" s="32" t="s">
        <v>198</v>
      </c>
      <c r="E20" s="462">
        <v>-300000</v>
      </c>
      <c r="F20" s="463">
        <v>-248398</v>
      </c>
      <c r="G20" s="892"/>
      <c r="H20" s="196"/>
    </row>
    <row r="21" spans="2:8">
      <c r="F21" s="453"/>
      <c r="G21" s="453"/>
    </row>
    <row r="22" spans="2:8">
      <c r="F22" s="453"/>
      <c r="G22" s="453"/>
    </row>
    <row r="23" spans="2:8" ht="38.25">
      <c r="B23" s="347"/>
      <c r="C23" s="450" t="s">
        <v>199</v>
      </c>
      <c r="D23" s="31" t="s">
        <v>200</v>
      </c>
      <c r="E23" s="516" t="s">
        <v>554</v>
      </c>
      <c r="F23" s="516" t="s">
        <v>724</v>
      </c>
      <c r="G23" s="53" t="s">
        <v>708</v>
      </c>
    </row>
    <row r="24" spans="2:8" ht="30">
      <c r="C24" s="3"/>
      <c r="D24" s="35" t="s">
        <v>201</v>
      </c>
      <c r="E24" s="461">
        <v>300000</v>
      </c>
      <c r="F24" s="461">
        <v>200741</v>
      </c>
      <c r="G24" s="891">
        <f>F24/E24</f>
        <v>0.66913666666666671</v>
      </c>
    </row>
    <row r="25" spans="2:8" ht="30">
      <c r="C25" s="3"/>
      <c r="D25" s="35" t="s">
        <v>202</v>
      </c>
      <c r="E25" s="9"/>
      <c r="F25" s="9">
        <v>0</v>
      </c>
      <c r="G25" s="891">
        <v>0</v>
      </c>
    </row>
    <row r="26" spans="2:8">
      <c r="B26" s="452"/>
      <c r="C26" s="32"/>
      <c r="D26" s="454" t="s">
        <v>203</v>
      </c>
      <c r="E26" s="28">
        <v>300000</v>
      </c>
      <c r="F26" s="28">
        <v>200741</v>
      </c>
      <c r="G26" s="893">
        <f>F26/E26</f>
        <v>0.66913666666666671</v>
      </c>
    </row>
    <row r="27" spans="2:8">
      <c r="B27" s="452"/>
      <c r="C27" s="455"/>
      <c r="D27" s="456"/>
      <c r="E27" s="457"/>
      <c r="F27" s="458"/>
      <c r="G27" s="458"/>
    </row>
    <row r="28" spans="2:8" ht="39">
      <c r="C28" s="895" t="s">
        <v>863</v>
      </c>
      <c r="D28" s="39" t="s">
        <v>864</v>
      </c>
      <c r="E28" s="9"/>
      <c r="F28" s="890">
        <v>-47656</v>
      </c>
      <c r="G28" s="890"/>
    </row>
    <row r="29" spans="2:8">
      <c r="C29" s="267"/>
      <c r="D29" s="459"/>
      <c r="E29" s="460"/>
    </row>
    <row r="30" spans="2:8" ht="26.25">
      <c r="C30" s="895" t="s">
        <v>865</v>
      </c>
      <c r="D30" s="39" t="s">
        <v>866</v>
      </c>
      <c r="E30" s="9"/>
      <c r="F30" s="890">
        <v>16300773</v>
      </c>
      <c r="G30" s="890"/>
    </row>
    <row r="31" spans="2:8">
      <c r="C31" s="419"/>
      <c r="D31" s="459"/>
      <c r="E31" s="650"/>
    </row>
    <row r="32" spans="2:8" ht="30.75" hidden="1" customHeight="1">
      <c r="C32" s="914"/>
      <c r="D32" s="914"/>
      <c r="E32" s="914"/>
      <c r="F32" s="914"/>
      <c r="G32" s="914"/>
    </row>
    <row r="33" spans="2:7" ht="26.25">
      <c r="C33" s="895" t="s">
        <v>867</v>
      </c>
      <c r="D33" s="39" t="s">
        <v>868</v>
      </c>
      <c r="E33" s="9"/>
      <c r="F33" s="890">
        <v>16253117</v>
      </c>
      <c r="G33" s="890"/>
    </row>
    <row r="34" spans="2:7" ht="13.5" customHeight="1">
      <c r="C34" s="681"/>
      <c r="D34" s="681"/>
      <c r="E34" s="681"/>
      <c r="F34" s="681"/>
      <c r="G34" s="681"/>
    </row>
    <row r="35" spans="2:7" ht="13.5" customHeight="1">
      <c r="C35" s="889"/>
      <c r="D35" s="889"/>
      <c r="E35" s="894" t="s">
        <v>698</v>
      </c>
      <c r="F35" s="889"/>
      <c r="G35" s="889"/>
    </row>
    <row r="36" spans="2:7">
      <c r="B36" s="419"/>
      <c r="C36" s="419"/>
      <c r="D36" s="912" t="s">
        <v>725</v>
      </c>
      <c r="E36" s="913"/>
      <c r="F36" s="913"/>
      <c r="G36" s="913"/>
    </row>
    <row r="37" spans="2:7">
      <c r="D37" s="913"/>
      <c r="E37" s="913"/>
      <c r="F37" s="913"/>
      <c r="G37" s="913"/>
    </row>
    <row r="38" spans="2:7" ht="15.75" customHeight="1">
      <c r="D38" s="913"/>
      <c r="E38" s="913"/>
      <c r="F38" s="913"/>
      <c r="G38" s="913"/>
    </row>
  </sheetData>
  <mergeCells count="7">
    <mergeCell ref="D36:G38"/>
    <mergeCell ref="C32:G32"/>
    <mergeCell ref="B5:G5"/>
    <mergeCell ref="B7:G8"/>
    <mergeCell ref="B9:G9"/>
    <mergeCell ref="B11:G11"/>
    <mergeCell ref="B13:G13"/>
  </mergeCells>
  <pageMargins left="0.31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5"/>
  <sheetViews>
    <sheetView workbookViewId="0">
      <selection activeCell="E77" sqref="E77"/>
    </sheetView>
  </sheetViews>
  <sheetFormatPr defaultRowHeight="15"/>
  <cols>
    <col min="1" max="1" width="6.42578125" customWidth="1"/>
    <col min="2" max="2" width="27" customWidth="1"/>
    <col min="3" max="3" width="19" customWidth="1"/>
    <col min="4" max="4" width="17.85546875" customWidth="1"/>
    <col min="5" max="6" width="17.140625" customWidth="1"/>
    <col min="7" max="7" width="11.140625" customWidth="1"/>
  </cols>
  <sheetData>
    <row r="1" spans="1:7" ht="23.25">
      <c r="A1" s="921" t="s">
        <v>204</v>
      </c>
      <c r="B1" s="921"/>
      <c r="C1" s="795"/>
    </row>
    <row r="2" spans="1:7" ht="15.75" thickBot="1"/>
    <row r="3" spans="1:7" ht="60.75" customHeight="1" thickBot="1">
      <c r="A3" s="563" t="s">
        <v>0</v>
      </c>
      <c r="B3" s="564" t="s">
        <v>1</v>
      </c>
      <c r="C3" s="566" t="s">
        <v>728</v>
      </c>
      <c r="D3" s="565" t="s">
        <v>546</v>
      </c>
      <c r="E3" s="566" t="s">
        <v>713</v>
      </c>
      <c r="F3" s="566" t="s">
        <v>825</v>
      </c>
      <c r="G3" s="565" t="s">
        <v>826</v>
      </c>
    </row>
    <row r="4" spans="1:7">
      <c r="A4" s="844">
        <v>1</v>
      </c>
      <c r="B4" s="845">
        <v>2</v>
      </c>
      <c r="C4" s="846">
        <v>3</v>
      </c>
      <c r="D4" s="844">
        <v>4</v>
      </c>
      <c r="E4" s="844">
        <v>5</v>
      </c>
      <c r="F4" s="844">
        <v>6</v>
      </c>
      <c r="G4" s="844">
        <v>7</v>
      </c>
    </row>
    <row r="5" spans="1:7" ht="33">
      <c r="A5" s="505"/>
      <c r="B5" s="860" t="s">
        <v>205</v>
      </c>
      <c r="C5" s="809">
        <f>C7+C77</f>
        <v>42147528</v>
      </c>
      <c r="D5" s="506">
        <f>D7+D77</f>
        <v>128800000</v>
      </c>
      <c r="E5" s="507">
        <f>E7+E77</f>
        <v>44408988.240000002</v>
      </c>
      <c r="F5" s="810">
        <f>E5/C5</f>
        <v>1.0536558215229135</v>
      </c>
      <c r="G5" s="774">
        <f>E5/D5</f>
        <v>0.34479028136645962</v>
      </c>
    </row>
    <row r="6" spans="1:7" ht="16.5">
      <c r="A6" s="1"/>
      <c r="B6" s="93"/>
      <c r="C6" s="796"/>
      <c r="D6" s="94"/>
      <c r="E6" s="95"/>
      <c r="F6" s="811"/>
      <c r="G6" s="775"/>
    </row>
    <row r="7" spans="1:7" ht="16.5">
      <c r="A7" s="501">
        <v>6</v>
      </c>
      <c r="B7" s="502" t="s">
        <v>206</v>
      </c>
      <c r="C7" s="797">
        <f>C9+C21+C37+C51+C65+C73</f>
        <v>41916980</v>
      </c>
      <c r="D7" s="503">
        <f>D9+D21+D37+D51+D65+D73</f>
        <v>128100000</v>
      </c>
      <c r="E7" s="504">
        <f>E9+E21+E37+E51+E65+E73</f>
        <v>43971563.649999999</v>
      </c>
      <c r="F7" s="812">
        <f>E7/C7</f>
        <v>1.0490155457287238</v>
      </c>
      <c r="G7" s="776">
        <f>E7/D7</f>
        <v>0.34325966939890712</v>
      </c>
    </row>
    <row r="8" spans="1:7" ht="15.75">
      <c r="A8" s="2"/>
      <c r="B8" s="96"/>
      <c r="C8" s="798"/>
      <c r="D8" s="97"/>
      <c r="E8" s="95"/>
      <c r="F8" s="811"/>
      <c r="G8" s="777"/>
    </row>
    <row r="9" spans="1:7" ht="15.75">
      <c r="A9" s="499">
        <v>61</v>
      </c>
      <c r="B9" s="500" t="s">
        <v>2</v>
      </c>
      <c r="C9" s="799">
        <f>C10+C13+C17</f>
        <v>29558136</v>
      </c>
      <c r="D9" s="494">
        <f>D10+D13+D17</f>
        <v>55550000</v>
      </c>
      <c r="E9" s="495">
        <f>E10+E13+E17</f>
        <v>32786960.080000002</v>
      </c>
      <c r="F9" s="813">
        <f>E9/C9</f>
        <v>1.109236390278467</v>
      </c>
      <c r="G9" s="778">
        <f>E9/D9</f>
        <v>0.59022430387038705</v>
      </c>
    </row>
    <row r="10" spans="1:7">
      <c r="A10" s="176">
        <v>611</v>
      </c>
      <c r="B10" s="181" t="s">
        <v>3</v>
      </c>
      <c r="C10" s="800">
        <f>C11</f>
        <v>28547543</v>
      </c>
      <c r="D10" s="182">
        <v>53000000</v>
      </c>
      <c r="E10" s="183">
        <v>31085331.16</v>
      </c>
      <c r="F10" s="717">
        <f>E10/C10</f>
        <v>1.0888969029663953</v>
      </c>
      <c r="G10" s="779">
        <f>E10/D10</f>
        <v>0.58651568226415096</v>
      </c>
    </row>
    <row r="11" spans="1:7" ht="26.25">
      <c r="A11" s="176">
        <v>6111</v>
      </c>
      <c r="B11" s="181" t="s">
        <v>729</v>
      </c>
      <c r="C11" s="800">
        <v>28547543</v>
      </c>
      <c r="D11" s="182"/>
      <c r="E11" s="183">
        <v>31085331.16</v>
      </c>
      <c r="F11" s="717">
        <f>E11/C11</f>
        <v>1.0888969029663953</v>
      </c>
      <c r="G11" s="779"/>
    </row>
    <row r="12" spans="1:7">
      <c r="A12" s="176"/>
      <c r="B12" s="181"/>
      <c r="C12" s="800"/>
      <c r="D12" s="182"/>
      <c r="E12" s="183"/>
      <c r="F12" s="717"/>
      <c r="G12" s="779"/>
    </row>
    <row r="13" spans="1:7">
      <c r="A13" s="176">
        <v>613</v>
      </c>
      <c r="B13" s="177" t="s">
        <v>4</v>
      </c>
      <c r="C13" s="800">
        <f>C14+C15</f>
        <v>836807</v>
      </c>
      <c r="D13" s="182">
        <v>2200000</v>
      </c>
      <c r="E13" s="183">
        <f>E14+E15</f>
        <v>1495426.53</v>
      </c>
      <c r="F13" s="717">
        <f>E13/C13</f>
        <v>1.7870626440744402</v>
      </c>
      <c r="G13" s="779">
        <f>E13/D13</f>
        <v>0.6797393318181818</v>
      </c>
    </row>
    <row r="14" spans="1:7" ht="51.75">
      <c r="A14" s="176">
        <v>6131</v>
      </c>
      <c r="B14" s="177" t="s">
        <v>714</v>
      </c>
      <c r="C14" s="800">
        <v>277808</v>
      </c>
      <c r="D14" s="182"/>
      <c r="E14" s="183">
        <v>446210</v>
      </c>
      <c r="F14" s="717">
        <f>E14/C14</f>
        <v>1.6061812474802741</v>
      </c>
      <c r="G14" s="779"/>
    </row>
    <row r="15" spans="1:7" ht="39">
      <c r="A15" s="176">
        <v>6134</v>
      </c>
      <c r="B15" s="177" t="s">
        <v>715</v>
      </c>
      <c r="C15" s="800">
        <v>558999</v>
      </c>
      <c r="D15" s="182"/>
      <c r="E15" s="183">
        <v>1049216.53</v>
      </c>
      <c r="F15" s="717">
        <f>E15/C15</f>
        <v>1.8769560052880239</v>
      </c>
      <c r="G15" s="779"/>
    </row>
    <row r="16" spans="1:7">
      <c r="A16" s="176"/>
      <c r="B16" s="177"/>
      <c r="C16" s="800"/>
      <c r="D16" s="182"/>
      <c r="E16" s="183"/>
      <c r="F16" s="717"/>
      <c r="G16" s="779"/>
    </row>
    <row r="17" spans="1:7">
      <c r="A17" s="176">
        <v>614</v>
      </c>
      <c r="B17" s="177" t="s">
        <v>5</v>
      </c>
      <c r="C17" s="800">
        <f>C18+C19</f>
        <v>173786</v>
      </c>
      <c r="D17" s="182">
        <v>350000</v>
      </c>
      <c r="E17" s="183">
        <f>E18+E19</f>
        <v>206202.39</v>
      </c>
      <c r="F17" s="717">
        <f>E17/C17</f>
        <v>1.1865305030324653</v>
      </c>
      <c r="G17" s="779">
        <f>E17/D17</f>
        <v>0.58914968571428572</v>
      </c>
    </row>
    <row r="18" spans="1:7" ht="26.25">
      <c r="A18" s="176">
        <v>6142</v>
      </c>
      <c r="B18" s="177" t="s">
        <v>716</v>
      </c>
      <c r="C18" s="800">
        <v>141679</v>
      </c>
      <c r="D18" s="182"/>
      <c r="E18" s="183">
        <v>190944.75</v>
      </c>
      <c r="F18" s="717">
        <f>E18/C18</f>
        <v>1.3477279625067935</v>
      </c>
      <c r="G18" s="779"/>
    </row>
    <row r="19" spans="1:7" ht="26.25">
      <c r="A19" s="176">
        <v>6145</v>
      </c>
      <c r="B19" s="177" t="s">
        <v>717</v>
      </c>
      <c r="C19" s="800">
        <v>32107</v>
      </c>
      <c r="D19" s="182"/>
      <c r="E19" s="183">
        <v>15257.64</v>
      </c>
      <c r="F19" s="717">
        <f>E19/C19</f>
        <v>0.47521225900893882</v>
      </c>
      <c r="G19" s="779"/>
    </row>
    <row r="20" spans="1:7" ht="15.75">
      <c r="A20" s="2"/>
      <c r="B20" s="96"/>
      <c r="C20" s="798"/>
      <c r="D20" s="97"/>
      <c r="E20" s="95"/>
      <c r="F20" s="811"/>
      <c r="G20" s="777"/>
    </row>
    <row r="21" spans="1:7" ht="15.75">
      <c r="A21" s="496">
        <v>63</v>
      </c>
      <c r="B21" s="497" t="s">
        <v>6</v>
      </c>
      <c r="C21" s="801">
        <f>C22+C25+C27+C30+C34</f>
        <v>6722084</v>
      </c>
      <c r="D21" s="498">
        <f>D22+D25+D27+D30+D34</f>
        <v>59000000</v>
      </c>
      <c r="E21" s="495">
        <f>E22+E25+E27+E30+E34</f>
        <v>5324666.1400000006</v>
      </c>
      <c r="F21" s="813">
        <f>E21/C21</f>
        <v>0.79211538267001735</v>
      </c>
      <c r="G21" s="780">
        <f>E21/D21</f>
        <v>9.0248578644067809E-2</v>
      </c>
    </row>
    <row r="22" spans="1:7" ht="26.25">
      <c r="A22" s="176">
        <v>633</v>
      </c>
      <c r="B22" s="177" t="s">
        <v>327</v>
      </c>
      <c r="C22" s="800">
        <f>C23</f>
        <v>3662263</v>
      </c>
      <c r="D22" s="182">
        <v>5000000</v>
      </c>
      <c r="E22" s="183">
        <v>133718.82</v>
      </c>
      <c r="F22" s="717">
        <f>E22/C22</f>
        <v>3.6512620748427954E-2</v>
      </c>
      <c r="G22" s="779">
        <f>E22/D22</f>
        <v>2.6743764E-2</v>
      </c>
    </row>
    <row r="23" spans="1:7" ht="26.25">
      <c r="A23" s="176">
        <v>6332</v>
      </c>
      <c r="B23" s="177" t="s">
        <v>730</v>
      </c>
      <c r="C23" s="800">
        <v>3662263</v>
      </c>
      <c r="D23" s="182"/>
      <c r="E23" s="183">
        <v>133718.82</v>
      </c>
      <c r="F23" s="717">
        <f>E23/C23</f>
        <v>3.6512620748427954E-2</v>
      </c>
      <c r="G23" s="779"/>
    </row>
    <row r="24" spans="1:7">
      <c r="A24" s="176"/>
      <c r="B24" s="177"/>
      <c r="C24" s="800"/>
      <c r="D24" s="182"/>
      <c r="E24" s="183"/>
      <c r="F24" s="717"/>
      <c r="G24" s="779"/>
    </row>
    <row r="25" spans="1:7" ht="27" customHeight="1">
      <c r="A25" s="184">
        <v>634</v>
      </c>
      <c r="B25" s="185" t="s">
        <v>443</v>
      </c>
      <c r="C25" s="802">
        <v>0</v>
      </c>
      <c r="D25" s="186">
        <v>15200000</v>
      </c>
      <c r="E25" s="187">
        <v>0</v>
      </c>
      <c r="F25" s="714">
        <v>0</v>
      </c>
      <c r="G25" s="781">
        <v>0</v>
      </c>
    </row>
    <row r="26" spans="1:7" ht="14.25" customHeight="1">
      <c r="A26" s="184"/>
      <c r="B26" s="185"/>
      <c r="C26" s="802"/>
      <c r="D26" s="186"/>
      <c r="E26" s="187"/>
      <c r="F26" s="714"/>
      <c r="G26" s="781"/>
    </row>
    <row r="27" spans="1:7" ht="27" customHeight="1">
      <c r="A27" s="184">
        <v>635</v>
      </c>
      <c r="B27" s="185" t="s">
        <v>432</v>
      </c>
      <c r="C27" s="802">
        <f>C28</f>
        <v>1105000</v>
      </c>
      <c r="D27" s="186">
        <v>2200000</v>
      </c>
      <c r="E27" s="187">
        <v>1121067.03</v>
      </c>
      <c r="F27" s="714">
        <f>E27/C27</f>
        <v>1.014540298642534</v>
      </c>
      <c r="G27" s="781">
        <f>E27/D27</f>
        <v>0.5095759227272727</v>
      </c>
    </row>
    <row r="28" spans="1:7" ht="27" customHeight="1">
      <c r="A28" s="184">
        <v>6351</v>
      </c>
      <c r="B28" s="185" t="s">
        <v>432</v>
      </c>
      <c r="C28" s="802">
        <v>1105000</v>
      </c>
      <c r="D28" s="186"/>
      <c r="E28" s="187">
        <v>1121067.003</v>
      </c>
      <c r="F28" s="714">
        <f>E28/C28</f>
        <v>1.0145402742081449</v>
      </c>
      <c r="G28" s="781"/>
    </row>
    <row r="29" spans="1:7" ht="14.25" customHeight="1">
      <c r="A29" s="184"/>
      <c r="B29" s="185"/>
      <c r="C29" s="802"/>
      <c r="D29" s="186"/>
      <c r="E29" s="187"/>
      <c r="F29" s="714"/>
      <c r="G29" s="781"/>
    </row>
    <row r="30" spans="1:7" ht="42.75" customHeight="1">
      <c r="A30" s="184">
        <v>636</v>
      </c>
      <c r="B30" s="185" t="s">
        <v>383</v>
      </c>
      <c r="C30" s="802">
        <f>C31+C32</f>
        <v>118944</v>
      </c>
      <c r="D30" s="186">
        <v>600000</v>
      </c>
      <c r="E30" s="187">
        <f>E31+E32</f>
        <v>91900</v>
      </c>
      <c r="F30" s="714">
        <f>E30/C30</f>
        <v>0.77263249932741462</v>
      </c>
      <c r="G30" s="781">
        <f>E30/D30</f>
        <v>0.15316666666666667</v>
      </c>
    </row>
    <row r="31" spans="1:7" ht="53.25" customHeight="1">
      <c r="A31" s="184">
        <v>6361</v>
      </c>
      <c r="B31" s="185" t="s">
        <v>731</v>
      </c>
      <c r="C31" s="802">
        <v>63944</v>
      </c>
      <c r="D31" s="186"/>
      <c r="E31" s="187">
        <v>51900</v>
      </c>
      <c r="F31" s="714">
        <f>E31/C31</f>
        <v>0.81164769173026396</v>
      </c>
      <c r="G31" s="781"/>
    </row>
    <row r="32" spans="1:7" ht="53.25" customHeight="1">
      <c r="A32" s="184">
        <v>6362</v>
      </c>
      <c r="B32" s="185" t="s">
        <v>732</v>
      </c>
      <c r="C32" s="802">
        <v>55000</v>
      </c>
      <c r="D32" s="186"/>
      <c r="E32" s="187">
        <v>40000</v>
      </c>
      <c r="F32" s="714">
        <f>E32/C32</f>
        <v>0.72727272727272729</v>
      </c>
      <c r="G32" s="781"/>
    </row>
    <row r="33" spans="1:7" ht="14.25" customHeight="1">
      <c r="A33" s="184"/>
      <c r="B33" s="185"/>
      <c r="C33" s="802"/>
      <c r="D33" s="186"/>
      <c r="E33" s="187"/>
      <c r="F33" s="714"/>
      <c r="G33" s="781"/>
    </row>
    <row r="34" spans="1:7" ht="26.25">
      <c r="A34" s="184">
        <v>638</v>
      </c>
      <c r="B34" s="185" t="s">
        <v>384</v>
      </c>
      <c r="C34" s="802">
        <v>1835877</v>
      </c>
      <c r="D34" s="186">
        <v>36000000</v>
      </c>
      <c r="E34" s="187">
        <v>3977980.29</v>
      </c>
      <c r="F34" s="714">
        <f>E34/C34</f>
        <v>2.1668010928836736</v>
      </c>
      <c r="G34" s="781">
        <f>E34/D34</f>
        <v>0.1104994525</v>
      </c>
    </row>
    <row r="35" spans="1:7" ht="39">
      <c r="A35" s="184">
        <v>6382</v>
      </c>
      <c r="B35" s="185" t="s">
        <v>718</v>
      </c>
      <c r="C35" s="802">
        <v>1835877</v>
      </c>
      <c r="D35" s="186"/>
      <c r="E35" s="187">
        <v>3977980.29</v>
      </c>
      <c r="F35" s="714">
        <f>E35/C35</f>
        <v>2.1668010928836736</v>
      </c>
      <c r="G35" s="781"/>
    </row>
    <row r="36" spans="1:7" ht="15.75">
      <c r="A36" s="2"/>
      <c r="B36" s="96"/>
      <c r="C36" s="798"/>
      <c r="D36" s="97"/>
      <c r="E36" s="95"/>
      <c r="F36" s="811"/>
      <c r="G36" s="777"/>
    </row>
    <row r="37" spans="1:7" ht="15.75">
      <c r="A37" s="492">
        <v>64</v>
      </c>
      <c r="B37" s="493" t="s">
        <v>7</v>
      </c>
      <c r="C37" s="799">
        <f>C38+C42+C48</f>
        <v>503665</v>
      </c>
      <c r="D37" s="494">
        <f>D38+D42+D48</f>
        <v>1150000</v>
      </c>
      <c r="E37" s="495">
        <f>E38+E42+E48</f>
        <v>791702.43</v>
      </c>
      <c r="F37" s="813">
        <f>E37/C37</f>
        <v>1.5718829579184579</v>
      </c>
      <c r="G37" s="778">
        <f>E37/D37</f>
        <v>0.68843689565217392</v>
      </c>
    </row>
    <row r="38" spans="1:7" ht="29.25" customHeight="1">
      <c r="A38" s="188">
        <v>641</v>
      </c>
      <c r="B38" s="185" t="s">
        <v>8</v>
      </c>
      <c r="C38" s="802">
        <f>C39+C40</f>
        <v>7836</v>
      </c>
      <c r="D38" s="189">
        <v>20000</v>
      </c>
      <c r="E38" s="183">
        <f>E39+E40</f>
        <v>283</v>
      </c>
      <c r="F38" s="717">
        <f>E38/C38</f>
        <v>3.6115364982133739E-2</v>
      </c>
      <c r="G38" s="782">
        <f>E38/D38</f>
        <v>1.4149999999999999E-2</v>
      </c>
    </row>
    <row r="39" spans="1:7" ht="29.25" customHeight="1">
      <c r="A39" s="188">
        <v>6413</v>
      </c>
      <c r="B39" s="185" t="s">
        <v>733</v>
      </c>
      <c r="C39" s="802">
        <v>7320</v>
      </c>
      <c r="D39" s="189"/>
      <c r="E39" s="183">
        <v>105</v>
      </c>
      <c r="F39" s="717">
        <f>E39/C39</f>
        <v>1.4344262295081968E-2</v>
      </c>
      <c r="G39" s="782"/>
    </row>
    <row r="40" spans="1:7" ht="42" customHeight="1">
      <c r="A40" s="188">
        <v>6414</v>
      </c>
      <c r="B40" s="185" t="s">
        <v>734</v>
      </c>
      <c r="C40" s="802">
        <v>516</v>
      </c>
      <c r="D40" s="189"/>
      <c r="E40" s="183">
        <v>178</v>
      </c>
      <c r="F40" s="717">
        <f>E40/C40</f>
        <v>0.34496124031007752</v>
      </c>
      <c r="G40" s="782"/>
    </row>
    <row r="41" spans="1:7" ht="15.75" customHeight="1">
      <c r="A41" s="188"/>
      <c r="B41" s="185"/>
      <c r="C41" s="802"/>
      <c r="D41" s="189"/>
      <c r="E41" s="183"/>
      <c r="F41" s="717"/>
      <c r="G41" s="782"/>
    </row>
    <row r="42" spans="1:7" ht="29.25" customHeight="1">
      <c r="A42" s="176">
        <v>642</v>
      </c>
      <c r="B42" s="177" t="s">
        <v>9</v>
      </c>
      <c r="C42" s="800">
        <f>C43+C44+C45+C46</f>
        <v>494902</v>
      </c>
      <c r="D42" s="182">
        <v>1120000</v>
      </c>
      <c r="E42" s="183">
        <f>E43+E44+E45+E46</f>
        <v>791286</v>
      </c>
      <c r="F42" s="717">
        <f>E42/C42</f>
        <v>1.598874120532954</v>
      </c>
      <c r="G42" s="779">
        <f>E42/D42</f>
        <v>0.70650535714285712</v>
      </c>
    </row>
    <row r="43" spans="1:7" ht="29.25" customHeight="1">
      <c r="A43" s="176">
        <v>6421</v>
      </c>
      <c r="B43" s="177" t="s">
        <v>735</v>
      </c>
      <c r="C43" s="800">
        <v>25000</v>
      </c>
      <c r="D43" s="182"/>
      <c r="E43" s="183">
        <v>26000</v>
      </c>
      <c r="F43" s="717">
        <f>E43/C43</f>
        <v>1.04</v>
      </c>
      <c r="G43" s="779"/>
    </row>
    <row r="44" spans="1:7" ht="29.25" customHeight="1">
      <c r="A44" s="176">
        <v>6422</v>
      </c>
      <c r="B44" s="177" t="s">
        <v>736</v>
      </c>
      <c r="C44" s="800">
        <v>319595</v>
      </c>
      <c r="D44" s="182"/>
      <c r="E44" s="183">
        <v>315446</v>
      </c>
      <c r="F44" s="717">
        <f>E44/C44</f>
        <v>0.9870179445861168</v>
      </c>
      <c r="G44" s="779"/>
    </row>
    <row r="45" spans="1:7" ht="29.25" customHeight="1">
      <c r="A45" s="176">
        <v>6423</v>
      </c>
      <c r="B45" s="177" t="s">
        <v>737</v>
      </c>
      <c r="C45" s="800">
        <v>64525</v>
      </c>
      <c r="D45" s="182"/>
      <c r="E45" s="183">
        <v>377397</v>
      </c>
      <c r="F45" s="717">
        <f>E45/C45</f>
        <v>5.848849283223557</v>
      </c>
      <c r="G45" s="779"/>
    </row>
    <row r="46" spans="1:7" ht="29.25" customHeight="1">
      <c r="A46" s="176">
        <v>6429</v>
      </c>
      <c r="B46" s="177" t="s">
        <v>738</v>
      </c>
      <c r="C46" s="800">
        <v>85782</v>
      </c>
      <c r="D46" s="182"/>
      <c r="E46" s="183">
        <v>72443</v>
      </c>
      <c r="F46" s="717">
        <f>E46/C46</f>
        <v>0.84450117740318487</v>
      </c>
      <c r="G46" s="779"/>
    </row>
    <row r="47" spans="1:7" ht="15" customHeight="1">
      <c r="A47" s="176"/>
      <c r="B47" s="177"/>
      <c r="C47" s="800"/>
      <c r="D47" s="182"/>
      <c r="E47" s="183"/>
      <c r="F47" s="717"/>
      <c r="G47" s="779"/>
    </row>
    <row r="48" spans="1:7" ht="26.25">
      <c r="A48" s="176">
        <v>643</v>
      </c>
      <c r="B48" s="177" t="s">
        <v>10</v>
      </c>
      <c r="C48" s="800">
        <f>C49</f>
        <v>927</v>
      </c>
      <c r="D48" s="182">
        <v>10000</v>
      </c>
      <c r="E48" s="183">
        <v>133.43</v>
      </c>
      <c r="F48" s="717">
        <f>E48/C48</f>
        <v>0.14393743257820929</v>
      </c>
      <c r="G48" s="779">
        <f>E48/D48</f>
        <v>1.3343000000000001E-2</v>
      </c>
    </row>
    <row r="49" spans="1:7" ht="39">
      <c r="A49" s="176">
        <v>6436</v>
      </c>
      <c r="B49" s="177" t="s">
        <v>739</v>
      </c>
      <c r="C49" s="800">
        <v>927</v>
      </c>
      <c r="D49" s="182"/>
      <c r="E49" s="183">
        <v>133.43</v>
      </c>
      <c r="F49" s="717">
        <f>E49/C49</f>
        <v>0.14393743257820929</v>
      </c>
      <c r="G49" s="779"/>
    </row>
    <row r="50" spans="1:7" ht="15.75">
      <c r="A50" s="2"/>
      <c r="B50" s="96"/>
      <c r="C50" s="798"/>
      <c r="D50" s="97"/>
      <c r="E50" s="95"/>
      <c r="F50" s="811"/>
      <c r="G50" s="777"/>
    </row>
    <row r="51" spans="1:7" ht="93.75" customHeight="1">
      <c r="A51" s="487">
        <v>65</v>
      </c>
      <c r="B51" s="488" t="s">
        <v>328</v>
      </c>
      <c r="C51" s="803">
        <f>C52+C57+C61</f>
        <v>3974246</v>
      </c>
      <c r="D51" s="489">
        <f>D52+D57+D61</f>
        <v>9550000</v>
      </c>
      <c r="E51" s="490">
        <f>E52+E57+E61</f>
        <v>3984089</v>
      </c>
      <c r="F51" s="814">
        <f>E51/C51</f>
        <v>1.0024766962085387</v>
      </c>
      <c r="G51" s="783">
        <f>E51/D51</f>
        <v>0.41718209424083769</v>
      </c>
    </row>
    <row r="52" spans="1:7" ht="26.25">
      <c r="A52" s="176">
        <v>651</v>
      </c>
      <c r="B52" s="177" t="s">
        <v>11</v>
      </c>
      <c r="C52" s="800">
        <f>C53+C54+C55</f>
        <v>91554</v>
      </c>
      <c r="D52" s="182">
        <v>250000</v>
      </c>
      <c r="E52" s="183">
        <f>E53+E54+E55</f>
        <v>224620</v>
      </c>
      <c r="F52" s="717">
        <f>E52/C52</f>
        <v>2.4534154706512004</v>
      </c>
      <c r="G52" s="779">
        <f>E52/D52</f>
        <v>0.89847999999999995</v>
      </c>
    </row>
    <row r="53" spans="1:7" ht="39">
      <c r="A53" s="176">
        <v>6512</v>
      </c>
      <c r="B53" s="177" t="s">
        <v>740</v>
      </c>
      <c r="C53" s="800">
        <v>1500</v>
      </c>
      <c r="D53" s="182"/>
      <c r="E53" s="183">
        <v>135180</v>
      </c>
      <c r="F53" s="717">
        <f>E53/C53</f>
        <v>90.12</v>
      </c>
      <c r="G53" s="779"/>
    </row>
    <row r="54" spans="1:7">
      <c r="A54" s="176">
        <v>6513</v>
      </c>
      <c r="B54" s="177" t="s">
        <v>741</v>
      </c>
      <c r="C54" s="800">
        <v>84136</v>
      </c>
      <c r="D54" s="182"/>
      <c r="E54" s="183">
        <v>80954</v>
      </c>
      <c r="F54" s="717">
        <f>E54/C54</f>
        <v>0.96218027954739949</v>
      </c>
      <c r="G54" s="779"/>
    </row>
    <row r="55" spans="1:7">
      <c r="A55" s="176">
        <v>6514</v>
      </c>
      <c r="B55" s="177" t="s">
        <v>742</v>
      </c>
      <c r="C55" s="800">
        <v>5918</v>
      </c>
      <c r="D55" s="182"/>
      <c r="E55" s="183">
        <v>8486</v>
      </c>
      <c r="F55" s="717">
        <f>E55/C55</f>
        <v>1.4339303818857723</v>
      </c>
      <c r="G55" s="779"/>
    </row>
    <row r="56" spans="1:7">
      <c r="A56" s="176"/>
      <c r="B56" s="177"/>
      <c r="C56" s="800"/>
      <c r="D56" s="182"/>
      <c r="E56" s="183"/>
      <c r="F56" s="717"/>
      <c r="G56" s="779"/>
    </row>
    <row r="57" spans="1:7" ht="28.5" customHeight="1">
      <c r="A57" s="176">
        <v>652</v>
      </c>
      <c r="B57" s="177" t="s">
        <v>12</v>
      </c>
      <c r="C57" s="800">
        <f>C58+C59</f>
        <v>1101836</v>
      </c>
      <c r="D57" s="182">
        <v>2300000</v>
      </c>
      <c r="E57" s="183">
        <f>E58+E59</f>
        <v>1234406</v>
      </c>
      <c r="F57" s="717">
        <f>E57/C57</f>
        <v>1.1203173612043897</v>
      </c>
      <c r="G57" s="779">
        <f>E57/D57</f>
        <v>0.53669826086956518</v>
      </c>
    </row>
    <row r="58" spans="1:7" ht="28.5" customHeight="1">
      <c r="A58" s="176">
        <v>6521</v>
      </c>
      <c r="B58" s="177" t="s">
        <v>743</v>
      </c>
      <c r="C58" s="800">
        <v>27051</v>
      </c>
      <c r="D58" s="182"/>
      <c r="E58" s="183">
        <v>0</v>
      </c>
      <c r="F58" s="717">
        <v>0</v>
      </c>
      <c r="G58" s="779"/>
    </row>
    <row r="59" spans="1:7" ht="28.5" customHeight="1">
      <c r="A59" s="176">
        <v>6526</v>
      </c>
      <c r="B59" s="177" t="s">
        <v>13</v>
      </c>
      <c r="C59" s="800">
        <v>1074785</v>
      </c>
      <c r="D59" s="182"/>
      <c r="E59" s="183">
        <v>1234406</v>
      </c>
      <c r="F59" s="717">
        <f>E59/C59</f>
        <v>1.1485143540335974</v>
      </c>
      <c r="G59" s="779"/>
    </row>
    <row r="60" spans="1:7" ht="15.75" customHeight="1">
      <c r="A60" s="176"/>
      <c r="B60" s="177"/>
      <c r="C60" s="800"/>
      <c r="D60" s="182"/>
      <c r="E60" s="183"/>
      <c r="F60" s="717"/>
      <c r="G60" s="779"/>
    </row>
    <row r="61" spans="1:7" ht="28.5" customHeight="1">
      <c r="A61" s="176">
        <v>653</v>
      </c>
      <c r="B61" s="177" t="s">
        <v>207</v>
      </c>
      <c r="C61" s="800">
        <f>C62+C63</f>
        <v>2780856</v>
      </c>
      <c r="D61" s="178">
        <v>7000000</v>
      </c>
      <c r="E61" s="179">
        <f>E62+E63</f>
        <v>2525063</v>
      </c>
      <c r="F61" s="729">
        <f>E61/C61</f>
        <v>0.90801645248801088</v>
      </c>
      <c r="G61" s="784">
        <f>E61/D61</f>
        <v>0.36072328571428569</v>
      </c>
    </row>
    <row r="62" spans="1:7" ht="28.5" customHeight="1">
      <c r="A62" s="176">
        <v>6531</v>
      </c>
      <c r="B62" s="177" t="s">
        <v>744</v>
      </c>
      <c r="C62" s="800">
        <v>537135</v>
      </c>
      <c r="D62" s="178"/>
      <c r="E62" s="179">
        <v>390429</v>
      </c>
      <c r="F62" s="729">
        <f>E62/C62</f>
        <v>0.72687313245273533</v>
      </c>
      <c r="G62" s="784"/>
    </row>
    <row r="63" spans="1:7" ht="28.5" customHeight="1">
      <c r="A63" s="176">
        <v>6532</v>
      </c>
      <c r="B63" s="177" t="s">
        <v>745</v>
      </c>
      <c r="C63" s="800">
        <v>2243721</v>
      </c>
      <c r="D63" s="178"/>
      <c r="E63" s="179">
        <v>2134634</v>
      </c>
      <c r="F63" s="729">
        <f>E63/C63</f>
        <v>0.9513812100524085</v>
      </c>
      <c r="G63" s="784"/>
    </row>
    <row r="64" spans="1:7" s="180" customFormat="1" ht="16.5" customHeight="1">
      <c r="A64" s="176"/>
      <c r="B64" s="177"/>
      <c r="C64" s="800"/>
      <c r="D64" s="178"/>
      <c r="E64" s="179"/>
      <c r="F64" s="729"/>
      <c r="G64" s="784"/>
    </row>
    <row r="65" spans="1:7" ht="30.75" customHeight="1">
      <c r="A65" s="487">
        <v>66</v>
      </c>
      <c r="B65" s="488" t="s">
        <v>622</v>
      </c>
      <c r="C65" s="803">
        <f>C66+C70</f>
        <v>279844</v>
      </c>
      <c r="D65" s="489">
        <v>350000</v>
      </c>
      <c r="E65" s="491">
        <f>E66+E70</f>
        <v>147352</v>
      </c>
      <c r="F65" s="815">
        <f>E65/C65</f>
        <v>0.52655050671088177</v>
      </c>
      <c r="G65" s="783">
        <f>E65/D65</f>
        <v>0.42100571428571426</v>
      </c>
    </row>
    <row r="66" spans="1:7" ht="28.5" customHeight="1">
      <c r="A66" s="176">
        <v>661</v>
      </c>
      <c r="B66" s="177" t="s">
        <v>329</v>
      </c>
      <c r="C66" s="800">
        <f>C67+C68</f>
        <v>263241</v>
      </c>
      <c r="D66" s="178">
        <v>350000</v>
      </c>
      <c r="E66" s="179">
        <f>E67+E68</f>
        <v>137352</v>
      </c>
      <c r="F66" s="729">
        <f>E66/C66</f>
        <v>0.52177282414213588</v>
      </c>
      <c r="G66" s="784">
        <f>E66/D66</f>
        <v>0.39243428571428574</v>
      </c>
    </row>
    <row r="67" spans="1:7" ht="28.5" customHeight="1">
      <c r="A67" s="176">
        <v>6614</v>
      </c>
      <c r="B67" s="177" t="s">
        <v>746</v>
      </c>
      <c r="C67" s="800">
        <v>231961</v>
      </c>
      <c r="D67" s="178"/>
      <c r="E67" s="179">
        <v>95352</v>
      </c>
      <c r="F67" s="729">
        <f>E67/C67</f>
        <v>0.4110691021335483</v>
      </c>
      <c r="G67" s="784"/>
    </row>
    <row r="68" spans="1:7" ht="28.5" customHeight="1">
      <c r="A68" s="176">
        <v>6615</v>
      </c>
      <c r="B68" s="177" t="s">
        <v>747</v>
      </c>
      <c r="C68" s="800">
        <v>31280</v>
      </c>
      <c r="D68" s="178"/>
      <c r="E68" s="179">
        <v>42000</v>
      </c>
      <c r="F68" s="729">
        <f>E68/C68</f>
        <v>1.3427109974424551</v>
      </c>
      <c r="G68" s="784"/>
    </row>
    <row r="69" spans="1:7" ht="15.75" customHeight="1">
      <c r="A69" s="176"/>
      <c r="B69" s="177"/>
      <c r="C69" s="800"/>
      <c r="D69" s="178"/>
      <c r="E69" s="179"/>
      <c r="F69" s="729"/>
      <c r="G69" s="784"/>
    </row>
    <row r="70" spans="1:7" ht="39" customHeight="1">
      <c r="A70" s="176">
        <v>663</v>
      </c>
      <c r="B70" s="177" t="s">
        <v>748</v>
      </c>
      <c r="C70" s="800">
        <f>C71</f>
        <v>16603</v>
      </c>
      <c r="D70" s="178"/>
      <c r="E70" s="179">
        <v>10000</v>
      </c>
      <c r="F70" s="729">
        <f>E70/C70</f>
        <v>0.60230078901403361</v>
      </c>
      <c r="G70" s="784"/>
    </row>
    <row r="71" spans="1:7" ht="16.5" customHeight="1">
      <c r="A71" s="176">
        <v>6631</v>
      </c>
      <c r="B71" s="177" t="s">
        <v>51</v>
      </c>
      <c r="C71" s="800">
        <v>16603</v>
      </c>
      <c r="D71" s="178"/>
      <c r="E71" s="179">
        <v>10000</v>
      </c>
      <c r="F71" s="729">
        <f>E71/C71</f>
        <v>0.60230078901403361</v>
      </c>
      <c r="G71" s="784"/>
    </row>
    <row r="72" spans="1:7">
      <c r="A72" s="99"/>
      <c r="B72" s="100"/>
      <c r="C72" s="804"/>
      <c r="D72" s="101"/>
      <c r="E72" s="102"/>
      <c r="F72" s="816"/>
      <c r="G72" s="785"/>
    </row>
    <row r="73" spans="1:7" ht="47.25">
      <c r="A73" s="487">
        <v>68</v>
      </c>
      <c r="B73" s="488" t="s">
        <v>14</v>
      </c>
      <c r="C73" s="803">
        <v>879005</v>
      </c>
      <c r="D73" s="489">
        <v>2500000</v>
      </c>
      <c r="E73" s="490">
        <v>936794</v>
      </c>
      <c r="F73" s="814">
        <f>E73/C73</f>
        <v>1.0657436533353053</v>
      </c>
      <c r="G73" s="783">
        <f>E73/D73</f>
        <v>0.37471759999999998</v>
      </c>
    </row>
    <row r="74" spans="1:7">
      <c r="A74" s="176">
        <v>683</v>
      </c>
      <c r="B74" s="177" t="s">
        <v>13</v>
      </c>
      <c r="C74" s="800">
        <v>879005</v>
      </c>
      <c r="D74" s="182">
        <v>2500000</v>
      </c>
      <c r="E74" s="183">
        <v>936794</v>
      </c>
      <c r="F74" s="717">
        <f>E74/C74</f>
        <v>1.0657436533353053</v>
      </c>
      <c r="G74" s="779">
        <f>E74/D74</f>
        <v>0.37471759999999998</v>
      </c>
    </row>
    <row r="75" spans="1:7">
      <c r="A75" s="176">
        <v>6831</v>
      </c>
      <c r="B75" s="177" t="s">
        <v>719</v>
      </c>
      <c r="C75" s="800">
        <v>879005</v>
      </c>
      <c r="D75" s="182"/>
      <c r="E75" s="183">
        <v>936794</v>
      </c>
      <c r="F75" s="717">
        <f>E75/C75</f>
        <v>1.0657436533353053</v>
      </c>
      <c r="G75" s="779"/>
    </row>
    <row r="76" spans="1:7">
      <c r="A76" s="2"/>
      <c r="B76" s="96"/>
      <c r="C76" s="798"/>
      <c r="D76" s="97"/>
      <c r="E76" s="98"/>
      <c r="F76" s="753"/>
      <c r="G76" s="777"/>
    </row>
    <row r="77" spans="1:7" ht="58.5" customHeight="1">
      <c r="A77" s="511">
        <v>7</v>
      </c>
      <c r="B77" s="512" t="s">
        <v>208</v>
      </c>
      <c r="C77" s="805">
        <f>C79+C83</f>
        <v>230548</v>
      </c>
      <c r="D77" s="412">
        <f>D79+D83</f>
        <v>700000</v>
      </c>
      <c r="E77" s="413">
        <f>E79+E83</f>
        <v>437424.58999999997</v>
      </c>
      <c r="F77" s="817">
        <f>E77/C77</f>
        <v>1.8973254593403541</v>
      </c>
      <c r="G77" s="786">
        <f>E77/D77</f>
        <v>0.6248922714285714</v>
      </c>
    </row>
    <row r="78" spans="1:7" ht="16.5">
      <c r="A78" s="4"/>
      <c r="B78" s="5"/>
      <c r="C78" s="806"/>
      <c r="D78" s="103"/>
      <c r="E78" s="95"/>
      <c r="F78" s="811"/>
      <c r="G78" s="787"/>
    </row>
    <row r="79" spans="1:7" ht="47.25">
      <c r="A79" s="508">
        <v>71</v>
      </c>
      <c r="B79" s="509" t="s">
        <v>15</v>
      </c>
      <c r="C79" s="807">
        <v>30176</v>
      </c>
      <c r="D79" s="510">
        <v>300000</v>
      </c>
      <c r="E79" s="490">
        <v>241082.59</v>
      </c>
      <c r="F79" s="814">
        <f>E79/C79</f>
        <v>7.989216264581124</v>
      </c>
      <c r="G79" s="788">
        <f>E79/D79</f>
        <v>0.80360863333333332</v>
      </c>
    </row>
    <row r="80" spans="1:7" ht="44.25" customHeight="1">
      <c r="A80" s="176">
        <v>711</v>
      </c>
      <c r="B80" s="177" t="s">
        <v>16</v>
      </c>
      <c r="C80" s="800">
        <v>30176</v>
      </c>
      <c r="D80" s="178">
        <v>300000</v>
      </c>
      <c r="E80" s="179">
        <v>241082.59</v>
      </c>
      <c r="F80" s="729">
        <f>E80/C80</f>
        <v>7.989216264581124</v>
      </c>
      <c r="G80" s="784">
        <f>E80/D80</f>
        <v>0.80360863333333332</v>
      </c>
    </row>
    <row r="81" spans="1:7" ht="17.25" customHeight="1">
      <c r="A81" s="176">
        <v>7111</v>
      </c>
      <c r="B81" s="177" t="s">
        <v>720</v>
      </c>
      <c r="C81" s="800">
        <v>30176</v>
      </c>
      <c r="D81" s="178"/>
      <c r="E81" s="179">
        <v>241082.59</v>
      </c>
      <c r="F81" s="729">
        <f>E81/C81</f>
        <v>7.989216264581124</v>
      </c>
      <c r="G81" s="784"/>
    </row>
    <row r="82" spans="1:7" ht="15.75">
      <c r="A82" s="2"/>
      <c r="B82" s="96"/>
      <c r="C82" s="798"/>
      <c r="D82" s="97"/>
      <c r="E82" s="95"/>
      <c r="F82" s="811"/>
      <c r="G82" s="777"/>
    </row>
    <row r="83" spans="1:7" ht="31.5">
      <c r="A83" s="508">
        <v>72</v>
      </c>
      <c r="B83" s="509" t="s">
        <v>330</v>
      </c>
      <c r="C83" s="807">
        <v>200372</v>
      </c>
      <c r="D83" s="510">
        <v>400000</v>
      </c>
      <c r="E83" s="490">
        <v>196342</v>
      </c>
      <c r="F83" s="814">
        <f>E83/C83</f>
        <v>0.97988740941848163</v>
      </c>
      <c r="G83" s="788">
        <f>E83/D83</f>
        <v>0.49085499999999999</v>
      </c>
    </row>
    <row r="84" spans="1:7" ht="26.25">
      <c r="A84" s="190">
        <v>721</v>
      </c>
      <c r="B84" s="177" t="s">
        <v>17</v>
      </c>
      <c r="C84" s="800">
        <v>200372</v>
      </c>
      <c r="D84" s="178">
        <v>400000</v>
      </c>
      <c r="E84" s="179">
        <v>196342</v>
      </c>
      <c r="F84" s="729">
        <f>E84/C84</f>
        <v>0.97988740941848163</v>
      </c>
      <c r="G84" s="784">
        <f>E84/D84</f>
        <v>0.49085499999999999</v>
      </c>
    </row>
    <row r="85" spans="1:7" ht="26.25">
      <c r="A85" s="193">
        <v>7211</v>
      </c>
      <c r="B85" s="12" t="s">
        <v>721</v>
      </c>
      <c r="C85" s="808">
        <v>200372</v>
      </c>
      <c r="D85" s="194"/>
      <c r="E85" s="337">
        <v>196342</v>
      </c>
      <c r="F85" s="697">
        <f>E85/C85</f>
        <v>0.97988740941848163</v>
      </c>
      <c r="G85" s="697"/>
    </row>
  </sheetData>
  <mergeCells count="1">
    <mergeCell ref="A1:B1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43C38-B37E-485B-84F1-FBE6935CB90D}">
  <sheetPr>
    <pageSetUpPr fitToPage="1"/>
  </sheetPr>
  <dimension ref="A1:C16"/>
  <sheetViews>
    <sheetView workbookViewId="0">
      <selection activeCell="C7" sqref="C7"/>
    </sheetView>
  </sheetViews>
  <sheetFormatPr defaultRowHeight="15"/>
  <cols>
    <col min="1" max="1" width="8.85546875" style="116" customWidth="1"/>
    <col min="2" max="2" width="65.140625" style="116" customWidth="1"/>
    <col min="3" max="3" width="29.140625" style="116" customWidth="1"/>
  </cols>
  <sheetData>
    <row r="1" spans="1:3" ht="20.25">
      <c r="A1" s="922" t="s">
        <v>869</v>
      </c>
      <c r="B1" s="922"/>
      <c r="C1" s="922"/>
    </row>
    <row r="3" spans="1:3" ht="15.75">
      <c r="A3" s="896" t="s">
        <v>870</v>
      </c>
      <c r="B3" s="896" t="s">
        <v>871</v>
      </c>
      <c r="C3" s="896" t="s">
        <v>879</v>
      </c>
    </row>
    <row r="4" spans="1:3">
      <c r="A4" s="341"/>
      <c r="B4" s="341"/>
      <c r="C4" s="341"/>
    </row>
    <row r="5" spans="1:3" ht="18">
      <c r="A5" s="897">
        <v>8</v>
      </c>
      <c r="B5" s="898" t="s">
        <v>201</v>
      </c>
      <c r="C5" s="899">
        <f>C6</f>
        <v>200741.17</v>
      </c>
    </row>
    <row r="6" spans="1:3" ht="16.5">
      <c r="A6" s="900">
        <v>81</v>
      </c>
      <c r="B6" s="901" t="s">
        <v>872</v>
      </c>
      <c r="C6" s="902">
        <f>C8+C12</f>
        <v>200741.17</v>
      </c>
    </row>
    <row r="7" spans="1:3" ht="16.5">
      <c r="A7" s="903"/>
      <c r="B7" s="904"/>
      <c r="C7" s="905"/>
    </row>
    <row r="8" spans="1:3" ht="31.5">
      <c r="A8" s="906">
        <v>812</v>
      </c>
      <c r="B8" s="907" t="s">
        <v>873</v>
      </c>
      <c r="C8" s="908">
        <v>150000</v>
      </c>
    </row>
    <row r="9" spans="1:3">
      <c r="A9" s="361">
        <v>8121</v>
      </c>
      <c r="B9" s="362" t="s">
        <v>853</v>
      </c>
      <c r="C9" s="74">
        <v>150000</v>
      </c>
    </row>
    <row r="10" spans="1:3">
      <c r="A10" s="361">
        <v>81211</v>
      </c>
      <c r="B10" s="362" t="s">
        <v>874</v>
      </c>
      <c r="C10" s="74">
        <v>150000</v>
      </c>
    </row>
    <row r="11" spans="1:3" ht="16.5">
      <c r="A11" s="903"/>
      <c r="B11" s="904"/>
      <c r="C11" s="905"/>
    </row>
    <row r="12" spans="1:3" ht="31.5">
      <c r="A12" s="909">
        <v>816</v>
      </c>
      <c r="B12" s="910" t="s">
        <v>875</v>
      </c>
      <c r="C12" s="911">
        <f>C13</f>
        <v>50741.170000000006</v>
      </c>
    </row>
    <row r="13" spans="1:3">
      <c r="A13" s="361">
        <v>8164</v>
      </c>
      <c r="B13" s="362" t="s">
        <v>876</v>
      </c>
      <c r="C13" s="74">
        <f>C14+C15</f>
        <v>50741.170000000006</v>
      </c>
    </row>
    <row r="14" spans="1:3">
      <c r="A14" s="193">
        <v>81641</v>
      </c>
      <c r="B14" s="12" t="s">
        <v>877</v>
      </c>
      <c r="C14" s="73">
        <v>3002.12</v>
      </c>
    </row>
    <row r="15" spans="1:3">
      <c r="A15" s="193">
        <v>81642</v>
      </c>
      <c r="B15" s="12" t="s">
        <v>878</v>
      </c>
      <c r="C15" s="73">
        <v>47739.05</v>
      </c>
    </row>
    <row r="16" spans="1:3">
      <c r="A16" s="341"/>
      <c r="B16" s="362"/>
      <c r="C16" s="74"/>
    </row>
  </sheetData>
  <mergeCells count="1">
    <mergeCell ref="A1:C1"/>
  </mergeCells>
  <pageMargins left="0.7" right="0.7" top="0.75" bottom="0.75" header="0.3" footer="0.3"/>
  <pageSetup paperSize="9" scale="8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6"/>
  <sheetViews>
    <sheetView workbookViewId="0">
      <selection activeCell="E95" sqref="E95"/>
    </sheetView>
  </sheetViews>
  <sheetFormatPr defaultRowHeight="15"/>
  <cols>
    <col min="1" max="1" width="7" customWidth="1"/>
    <col min="2" max="2" width="32.5703125" customWidth="1"/>
    <col min="3" max="3" width="19.28515625" customWidth="1"/>
    <col min="4" max="4" width="19.140625" customWidth="1"/>
    <col min="5" max="5" width="19" customWidth="1"/>
    <col min="6" max="6" width="16.5703125" customWidth="1"/>
    <col min="7" max="7" width="16" customWidth="1"/>
    <col min="8" max="8" width="12.7109375" bestFit="1" customWidth="1"/>
  </cols>
  <sheetData>
    <row r="1" spans="1:8" ht="23.25">
      <c r="A1" s="923" t="s">
        <v>209</v>
      </c>
      <c r="B1" s="923"/>
      <c r="C1" s="923"/>
      <c r="D1" s="924"/>
      <c r="E1" s="924"/>
      <c r="F1" s="924"/>
      <c r="G1" s="924"/>
    </row>
    <row r="2" spans="1:8" ht="7.5" customHeight="1" thickBot="1"/>
    <row r="3" spans="1:8" ht="72.75" customHeight="1" thickBot="1">
      <c r="A3" s="862" t="s">
        <v>0</v>
      </c>
      <c r="B3" s="560" t="s">
        <v>210</v>
      </c>
      <c r="C3" s="818" t="s">
        <v>785</v>
      </c>
      <c r="D3" s="561" t="s">
        <v>546</v>
      </c>
      <c r="E3" s="562" t="s">
        <v>823</v>
      </c>
      <c r="F3" s="562" t="s">
        <v>825</v>
      </c>
      <c r="G3" s="561" t="s">
        <v>826</v>
      </c>
    </row>
    <row r="4" spans="1:8" s="679" customFormat="1" ht="17.25" customHeight="1">
      <c r="A4" s="863">
        <v>1</v>
      </c>
      <c r="B4" s="840">
        <v>2</v>
      </c>
      <c r="C4" s="841">
        <v>3</v>
      </c>
      <c r="D4" s="842">
        <v>4</v>
      </c>
      <c r="E4" s="843">
        <v>5</v>
      </c>
      <c r="F4" s="843">
        <v>6</v>
      </c>
      <c r="G4" s="842">
        <v>7</v>
      </c>
    </row>
    <row r="5" spans="1:8" ht="15.75" hidden="1">
      <c r="A5" s="864"/>
      <c r="B5" s="865"/>
      <c r="C5" s="865"/>
      <c r="D5" s="864"/>
      <c r="E5" s="866"/>
      <c r="F5" s="866"/>
      <c r="G5" s="864"/>
    </row>
    <row r="6" spans="1:8" ht="31.5">
      <c r="A6" s="867"/>
      <c r="B6" s="868" t="s">
        <v>211</v>
      </c>
      <c r="C6" s="869">
        <f>C8+C95</f>
        <v>33837994</v>
      </c>
      <c r="D6" s="870">
        <f>D8+D95</f>
        <v>129100000</v>
      </c>
      <c r="E6" s="870">
        <f>E8+E95</f>
        <v>44657387</v>
      </c>
      <c r="F6" s="871">
        <f>E6/C6</f>
        <v>1.319740969278498</v>
      </c>
      <c r="G6" s="871">
        <f>E6/D6</f>
        <v>0.3459131448489543</v>
      </c>
      <c r="H6" s="196"/>
    </row>
    <row r="7" spans="1:8" ht="15.75">
      <c r="A7" s="872"/>
      <c r="B7" s="873"/>
      <c r="C7" s="874"/>
      <c r="D7" s="875"/>
      <c r="E7" s="876"/>
      <c r="F7" s="877"/>
      <c r="G7" s="878"/>
    </row>
    <row r="8" spans="1:8" ht="15.75">
      <c r="A8" s="879">
        <v>3</v>
      </c>
      <c r="B8" s="880" t="s">
        <v>212</v>
      </c>
      <c r="C8" s="881">
        <f>C10+C22+C55+C61+C68+C76+C81</f>
        <v>26478487</v>
      </c>
      <c r="D8" s="882">
        <f>D10+D22+D55+D61+D68+D76+D81</f>
        <v>79956000</v>
      </c>
      <c r="E8" s="534">
        <f>E10+E22+E55+E61+E68+E76+E81</f>
        <v>33118153</v>
      </c>
      <c r="F8" s="847">
        <f>E8/C8</f>
        <v>1.2507570013347062</v>
      </c>
      <c r="G8" s="883">
        <f>E8/D8</f>
        <v>0.41420472509880435</v>
      </c>
    </row>
    <row r="9" spans="1:8" ht="15.75">
      <c r="A9" s="884"/>
      <c r="B9" s="885"/>
      <c r="C9" s="886"/>
      <c r="D9" s="887"/>
      <c r="E9" s="105"/>
      <c r="F9" s="713"/>
      <c r="G9" s="888"/>
    </row>
    <row r="10" spans="1:8" ht="15.75">
      <c r="A10" s="535">
        <v>31</v>
      </c>
      <c r="B10" s="536" t="s">
        <v>28</v>
      </c>
      <c r="C10" s="833">
        <f>C11+C15+C17</f>
        <v>9017451</v>
      </c>
      <c r="D10" s="537">
        <f>D11+D15+D17</f>
        <v>19454000</v>
      </c>
      <c r="E10" s="538">
        <f>E11+E15+E17</f>
        <v>8911285</v>
      </c>
      <c r="F10" s="849">
        <f>E10/C10</f>
        <v>0.98822660638799142</v>
      </c>
      <c r="G10" s="850">
        <f>E10/D10</f>
        <v>0.4580695486789349</v>
      </c>
    </row>
    <row r="11" spans="1:8">
      <c r="A11" s="208">
        <v>311</v>
      </c>
      <c r="B11" s="258" t="s">
        <v>30</v>
      </c>
      <c r="C11" s="819">
        <f>C12+C13+C14</f>
        <v>7597315</v>
      </c>
      <c r="D11" s="83">
        <v>15887000</v>
      </c>
      <c r="E11" s="67">
        <f>E12+E13+E14</f>
        <v>7436214</v>
      </c>
      <c r="F11" s="714">
        <f>E11/C11</f>
        <v>0.97879500849971335</v>
      </c>
      <c r="G11" s="717">
        <f>E11/D11</f>
        <v>0.46806911311134891</v>
      </c>
    </row>
    <row r="12" spans="1:8">
      <c r="A12" s="208">
        <v>3111</v>
      </c>
      <c r="B12" s="258" t="s">
        <v>786</v>
      </c>
      <c r="C12" s="819">
        <v>7579580</v>
      </c>
      <c r="D12" s="83"/>
      <c r="E12" s="67">
        <v>7314878</v>
      </c>
      <c r="F12" s="714">
        <f>E12/C12</f>
        <v>0.96507695677069183</v>
      </c>
      <c r="G12" s="717"/>
    </row>
    <row r="13" spans="1:8">
      <c r="A13" s="208">
        <v>3113</v>
      </c>
      <c r="B13" s="258" t="s">
        <v>777</v>
      </c>
      <c r="C13" s="819">
        <v>0</v>
      </c>
      <c r="D13" s="83"/>
      <c r="E13" s="67">
        <v>48926</v>
      </c>
      <c r="F13" s="714">
        <v>0</v>
      </c>
      <c r="G13" s="717"/>
    </row>
    <row r="14" spans="1:8">
      <c r="A14" s="208">
        <v>3114</v>
      </c>
      <c r="B14" s="258" t="s">
        <v>750</v>
      </c>
      <c r="C14" s="819">
        <v>17735</v>
      </c>
      <c r="D14" s="83"/>
      <c r="E14" s="67">
        <v>72410</v>
      </c>
      <c r="F14" s="714">
        <f t="shared" ref="F14:F20" si="0">E14/C14</f>
        <v>4.0828869467155346</v>
      </c>
      <c r="G14" s="717"/>
    </row>
    <row r="15" spans="1:8">
      <c r="A15" s="208">
        <v>312</v>
      </c>
      <c r="B15" s="258" t="s">
        <v>32</v>
      </c>
      <c r="C15" s="819">
        <v>175040</v>
      </c>
      <c r="D15" s="83">
        <v>665000</v>
      </c>
      <c r="E15" s="67">
        <v>224738</v>
      </c>
      <c r="F15" s="714">
        <f t="shared" si="0"/>
        <v>1.2839236745886655</v>
      </c>
      <c r="G15" s="717">
        <f>E15/D15</f>
        <v>0.33795187969924811</v>
      </c>
    </row>
    <row r="16" spans="1:8">
      <c r="A16" s="208">
        <v>3121</v>
      </c>
      <c r="B16" s="258" t="s">
        <v>32</v>
      </c>
      <c r="C16" s="819">
        <v>175040</v>
      </c>
      <c r="D16" s="83"/>
      <c r="E16" s="67">
        <v>224738</v>
      </c>
      <c r="F16" s="714">
        <f t="shared" si="0"/>
        <v>1.2839236745886655</v>
      </c>
      <c r="G16" s="717"/>
    </row>
    <row r="17" spans="1:7">
      <c r="A17" s="208">
        <v>313</v>
      </c>
      <c r="B17" s="258" t="s">
        <v>72</v>
      </c>
      <c r="C17" s="819">
        <f>C18+C19+C20</f>
        <v>1245096</v>
      </c>
      <c r="D17" s="83">
        <v>2902000</v>
      </c>
      <c r="E17" s="67">
        <f>E18+E19+E20</f>
        <v>1250333</v>
      </c>
      <c r="F17" s="714">
        <f t="shared" si="0"/>
        <v>1.0042061013769219</v>
      </c>
      <c r="G17" s="717">
        <f>E17/D17</f>
        <v>0.43085217091660921</v>
      </c>
    </row>
    <row r="18" spans="1:7" ht="26.25">
      <c r="A18" s="208">
        <v>3131</v>
      </c>
      <c r="B18" s="259" t="s">
        <v>787</v>
      </c>
      <c r="C18" s="819">
        <v>77805</v>
      </c>
      <c r="D18" s="83"/>
      <c r="E18" s="67">
        <v>91200</v>
      </c>
      <c r="F18" s="714">
        <f t="shared" si="0"/>
        <v>1.1721611721611722</v>
      </c>
      <c r="G18" s="717"/>
    </row>
    <row r="19" spans="1:7" ht="26.25">
      <c r="A19" s="208">
        <v>3132</v>
      </c>
      <c r="B19" s="259" t="s">
        <v>788</v>
      </c>
      <c r="C19" s="819">
        <v>1048527</v>
      </c>
      <c r="D19" s="83"/>
      <c r="E19" s="67">
        <v>1139673</v>
      </c>
      <c r="F19" s="714">
        <f t="shared" si="0"/>
        <v>1.0869276613763881</v>
      </c>
      <c r="G19" s="717"/>
    </row>
    <row r="20" spans="1:7">
      <c r="A20" s="208">
        <v>3133</v>
      </c>
      <c r="B20" s="258" t="s">
        <v>789</v>
      </c>
      <c r="C20" s="819">
        <v>118764</v>
      </c>
      <c r="D20" s="83"/>
      <c r="E20" s="67">
        <v>19460</v>
      </c>
      <c r="F20" s="714">
        <f t="shared" si="0"/>
        <v>0.1638543666430905</v>
      </c>
      <c r="G20" s="717"/>
    </row>
    <row r="21" spans="1:7">
      <c r="A21" s="208"/>
      <c r="B21" s="258"/>
      <c r="C21" s="819"/>
      <c r="D21" s="83"/>
      <c r="E21" s="67"/>
      <c r="F21" s="714"/>
      <c r="G21" s="717"/>
    </row>
    <row r="22" spans="1:7" ht="15.75">
      <c r="A22" s="535">
        <v>32</v>
      </c>
      <c r="B22" s="539" t="s">
        <v>35</v>
      </c>
      <c r="C22" s="820">
        <f>C23+C28+C35+C45+C47</f>
        <v>7183240</v>
      </c>
      <c r="D22" s="537">
        <f>D23+D28+D35+D45+D47</f>
        <v>24236000</v>
      </c>
      <c r="E22" s="538">
        <f>E23+E28+E35+E45+E47</f>
        <v>8254104</v>
      </c>
      <c r="F22" s="849">
        <f t="shared" ref="F22:F44" si="1">E22/C22</f>
        <v>1.1490781318736392</v>
      </c>
      <c r="G22" s="850">
        <f>E22/D22</f>
        <v>0.34057204159102161</v>
      </c>
    </row>
    <row r="23" spans="1:7">
      <c r="A23" s="208">
        <v>321</v>
      </c>
      <c r="B23" s="258" t="s">
        <v>37</v>
      </c>
      <c r="C23" s="819">
        <f>C24+C25+C26+C27</f>
        <v>618187</v>
      </c>
      <c r="D23" s="83">
        <v>1407000</v>
      </c>
      <c r="E23" s="67">
        <f>E24+E25+E26+E27</f>
        <v>591062</v>
      </c>
      <c r="F23" s="714">
        <f t="shared" si="1"/>
        <v>0.9561216913328815</v>
      </c>
      <c r="G23" s="717">
        <f>E23/D23</f>
        <v>0.42008670931058989</v>
      </c>
    </row>
    <row r="24" spans="1:7">
      <c r="A24" s="208">
        <v>3211</v>
      </c>
      <c r="B24" s="258" t="s">
        <v>790</v>
      </c>
      <c r="C24" s="819">
        <v>21885</v>
      </c>
      <c r="D24" s="83"/>
      <c r="E24" s="67">
        <v>16095</v>
      </c>
      <c r="F24" s="714">
        <f t="shared" si="1"/>
        <v>0.73543522960932151</v>
      </c>
      <c r="G24" s="717"/>
    </row>
    <row r="25" spans="1:7">
      <c r="A25" s="208">
        <v>3212</v>
      </c>
      <c r="B25" s="258" t="s">
        <v>791</v>
      </c>
      <c r="C25" s="819">
        <v>563438</v>
      </c>
      <c r="D25" s="83"/>
      <c r="E25" s="67">
        <v>549647</v>
      </c>
      <c r="F25" s="714">
        <f t="shared" si="1"/>
        <v>0.97552348261920563</v>
      </c>
      <c r="G25" s="717"/>
    </row>
    <row r="26" spans="1:7" ht="26.25">
      <c r="A26" s="208">
        <v>3213</v>
      </c>
      <c r="B26" s="259" t="s">
        <v>792</v>
      </c>
      <c r="C26" s="819">
        <v>32444</v>
      </c>
      <c r="D26" s="83"/>
      <c r="E26" s="67">
        <v>21310</v>
      </c>
      <c r="F26" s="714">
        <f t="shared" si="1"/>
        <v>0.65682406608309707</v>
      </c>
      <c r="G26" s="717"/>
    </row>
    <row r="27" spans="1:7" ht="26.25">
      <c r="A27" s="208">
        <v>3214</v>
      </c>
      <c r="B27" s="259" t="s">
        <v>793</v>
      </c>
      <c r="C27" s="819">
        <v>420</v>
      </c>
      <c r="D27" s="83"/>
      <c r="E27" s="67">
        <v>4010</v>
      </c>
      <c r="F27" s="714">
        <f t="shared" si="1"/>
        <v>9.5476190476190474</v>
      </c>
      <c r="G27" s="717"/>
    </row>
    <row r="28" spans="1:7">
      <c r="A28" s="208">
        <v>322</v>
      </c>
      <c r="B28" s="258" t="s">
        <v>39</v>
      </c>
      <c r="C28" s="819">
        <f>C29+C30+C31+C32+C33+C34</f>
        <v>2216092</v>
      </c>
      <c r="D28" s="83">
        <v>4660000</v>
      </c>
      <c r="E28" s="67">
        <f>E29+E30+E31+E32+E33+E34</f>
        <v>2491118</v>
      </c>
      <c r="F28" s="714">
        <f t="shared" si="1"/>
        <v>1.1241040534418245</v>
      </c>
      <c r="G28" s="717">
        <f>E28/D28</f>
        <v>0.53457467811158799</v>
      </c>
    </row>
    <row r="29" spans="1:7" ht="26.25">
      <c r="A29" s="208">
        <v>3221</v>
      </c>
      <c r="B29" s="259" t="s">
        <v>794</v>
      </c>
      <c r="C29" s="819">
        <v>90431</v>
      </c>
      <c r="D29" s="83"/>
      <c r="E29" s="67">
        <v>251625</v>
      </c>
      <c r="F29" s="714">
        <f t="shared" si="1"/>
        <v>2.7825082106799659</v>
      </c>
      <c r="G29" s="717"/>
    </row>
    <row r="30" spans="1:7">
      <c r="A30" s="208">
        <v>3222</v>
      </c>
      <c r="B30" s="258" t="s">
        <v>756</v>
      </c>
      <c r="C30" s="819">
        <v>391212</v>
      </c>
      <c r="D30" s="83"/>
      <c r="E30" s="67">
        <v>436360</v>
      </c>
      <c r="F30" s="714">
        <f t="shared" si="1"/>
        <v>1.115405457910289</v>
      </c>
      <c r="G30" s="717"/>
    </row>
    <row r="31" spans="1:7">
      <c r="A31" s="208">
        <v>3223</v>
      </c>
      <c r="B31" s="258" t="s">
        <v>757</v>
      </c>
      <c r="C31" s="819">
        <v>1503907</v>
      </c>
      <c r="D31" s="83"/>
      <c r="E31" s="67">
        <v>1632122</v>
      </c>
      <c r="F31" s="714">
        <f t="shared" si="1"/>
        <v>1.0852546068340663</v>
      </c>
      <c r="G31" s="717"/>
    </row>
    <row r="32" spans="1:7" ht="26.25">
      <c r="A32" s="208">
        <v>3224</v>
      </c>
      <c r="B32" s="259" t="s">
        <v>795</v>
      </c>
      <c r="C32" s="819">
        <v>61051</v>
      </c>
      <c r="D32" s="83"/>
      <c r="E32" s="67">
        <v>106758</v>
      </c>
      <c r="F32" s="714">
        <f t="shared" si="1"/>
        <v>1.7486691454685428</v>
      </c>
      <c r="G32" s="717"/>
    </row>
    <row r="33" spans="1:7">
      <c r="A33" s="208">
        <v>3225</v>
      </c>
      <c r="B33" s="259" t="s">
        <v>796</v>
      </c>
      <c r="C33" s="819">
        <v>9771</v>
      </c>
      <c r="D33" s="83"/>
      <c r="E33" s="67">
        <v>28106</v>
      </c>
      <c r="F33" s="714">
        <f t="shared" si="1"/>
        <v>2.8764711902568827</v>
      </c>
      <c r="G33" s="717"/>
    </row>
    <row r="34" spans="1:7" ht="26.25">
      <c r="A34" s="208">
        <v>3227</v>
      </c>
      <c r="B34" s="259" t="s">
        <v>760</v>
      </c>
      <c r="C34" s="819">
        <v>159720</v>
      </c>
      <c r="D34" s="83"/>
      <c r="E34" s="67">
        <v>36147</v>
      </c>
      <c r="F34" s="714">
        <f t="shared" si="1"/>
        <v>0.22631480090157777</v>
      </c>
      <c r="G34" s="717"/>
    </row>
    <row r="35" spans="1:7">
      <c r="A35" s="208">
        <v>323</v>
      </c>
      <c r="B35" s="258" t="s">
        <v>41</v>
      </c>
      <c r="C35" s="819">
        <f>C36+C37+C38+C39+C40+C41+C42+C43+C44</f>
        <v>3414386</v>
      </c>
      <c r="D35" s="83">
        <v>15663000</v>
      </c>
      <c r="E35" s="67">
        <f>E36+E37+E38+E39+E40+E41+E42+E43+E44</f>
        <v>4213268</v>
      </c>
      <c r="F35" s="714">
        <f t="shared" si="1"/>
        <v>1.2339753033195426</v>
      </c>
      <c r="G35" s="717">
        <f>E35/D35</f>
        <v>0.26899495626636022</v>
      </c>
    </row>
    <row r="36" spans="1:7" ht="26.25">
      <c r="A36" s="208">
        <v>3231</v>
      </c>
      <c r="B36" s="259" t="s">
        <v>797</v>
      </c>
      <c r="C36" s="819">
        <v>114670</v>
      </c>
      <c r="D36" s="83"/>
      <c r="E36" s="67">
        <v>117793</v>
      </c>
      <c r="F36" s="714">
        <f t="shared" si="1"/>
        <v>1.0272346734106568</v>
      </c>
      <c r="G36" s="717"/>
    </row>
    <row r="37" spans="1:7" ht="26.25">
      <c r="A37" s="208">
        <v>3232</v>
      </c>
      <c r="B37" s="259" t="s">
        <v>798</v>
      </c>
      <c r="C37" s="819">
        <v>741808</v>
      </c>
      <c r="D37" s="83"/>
      <c r="E37" s="67">
        <v>1662187</v>
      </c>
      <c r="F37" s="714">
        <f t="shared" si="1"/>
        <v>2.2407240148394192</v>
      </c>
      <c r="G37" s="717"/>
    </row>
    <row r="38" spans="1:7">
      <c r="A38" s="208">
        <v>3233</v>
      </c>
      <c r="B38" s="259" t="s">
        <v>763</v>
      </c>
      <c r="C38" s="819">
        <v>83192</v>
      </c>
      <c r="D38" s="83"/>
      <c r="E38" s="67">
        <v>119655</v>
      </c>
      <c r="F38" s="714">
        <f t="shared" si="1"/>
        <v>1.4382993557072796</v>
      </c>
      <c r="G38" s="717"/>
    </row>
    <row r="39" spans="1:7">
      <c r="A39" s="208">
        <v>3234</v>
      </c>
      <c r="B39" s="258" t="s">
        <v>764</v>
      </c>
      <c r="C39" s="819">
        <v>728987</v>
      </c>
      <c r="D39" s="83"/>
      <c r="E39" s="67">
        <v>831491</v>
      </c>
      <c r="F39" s="714">
        <f t="shared" si="1"/>
        <v>1.1406115609743384</v>
      </c>
      <c r="G39" s="717"/>
    </row>
    <row r="40" spans="1:7">
      <c r="A40" s="208">
        <v>3235</v>
      </c>
      <c r="B40" s="258" t="s">
        <v>765</v>
      </c>
      <c r="C40" s="819">
        <v>195369</v>
      </c>
      <c r="D40" s="83"/>
      <c r="E40" s="67">
        <v>254662</v>
      </c>
      <c r="F40" s="714">
        <f t="shared" si="1"/>
        <v>1.3034923657284421</v>
      </c>
      <c r="G40" s="717"/>
    </row>
    <row r="41" spans="1:7">
      <c r="A41" s="208">
        <v>3236</v>
      </c>
      <c r="B41" s="258" t="s">
        <v>766</v>
      </c>
      <c r="C41" s="819">
        <v>25505</v>
      </c>
      <c r="D41" s="83"/>
      <c r="E41" s="67">
        <v>23014</v>
      </c>
      <c r="F41" s="714">
        <f t="shared" si="1"/>
        <v>0.90233287590668498</v>
      </c>
      <c r="G41" s="717"/>
    </row>
    <row r="42" spans="1:7">
      <c r="A42" s="208">
        <v>3237</v>
      </c>
      <c r="B42" s="258" t="s">
        <v>767</v>
      </c>
      <c r="C42" s="819">
        <v>1105937</v>
      </c>
      <c r="D42" s="83"/>
      <c r="E42" s="67">
        <v>727841</v>
      </c>
      <c r="F42" s="714">
        <f t="shared" si="1"/>
        <v>0.65812157473707811</v>
      </c>
      <c r="G42" s="717"/>
    </row>
    <row r="43" spans="1:7">
      <c r="A43" s="208">
        <v>3238</v>
      </c>
      <c r="B43" s="258" t="s">
        <v>768</v>
      </c>
      <c r="C43" s="819">
        <v>65729</v>
      </c>
      <c r="D43" s="83"/>
      <c r="E43" s="67">
        <v>67001</v>
      </c>
      <c r="F43" s="714">
        <f t="shared" si="1"/>
        <v>1.0193521885316983</v>
      </c>
      <c r="G43" s="717"/>
    </row>
    <row r="44" spans="1:7">
      <c r="A44" s="208">
        <v>3239</v>
      </c>
      <c r="B44" s="258" t="s">
        <v>781</v>
      </c>
      <c r="C44" s="819">
        <v>353189</v>
      </c>
      <c r="D44" s="83"/>
      <c r="E44" s="67">
        <v>409624</v>
      </c>
      <c r="F44" s="714">
        <f t="shared" si="1"/>
        <v>1.159786969582858</v>
      </c>
      <c r="G44" s="717"/>
    </row>
    <row r="45" spans="1:7" ht="26.25">
      <c r="A45" s="208">
        <v>324</v>
      </c>
      <c r="B45" s="259" t="s">
        <v>63</v>
      </c>
      <c r="C45" s="821">
        <v>0</v>
      </c>
      <c r="D45" s="83">
        <v>26000</v>
      </c>
      <c r="E45" s="67">
        <v>12912</v>
      </c>
      <c r="F45" s="714">
        <v>0</v>
      </c>
      <c r="G45" s="717">
        <f>E45/D45</f>
        <v>0.49661538461538463</v>
      </c>
    </row>
    <row r="46" spans="1:7" ht="26.25">
      <c r="A46" s="208">
        <v>3241</v>
      </c>
      <c r="B46" s="259" t="s">
        <v>63</v>
      </c>
      <c r="C46" s="821">
        <v>0</v>
      </c>
      <c r="D46" s="83"/>
      <c r="E46" s="67">
        <v>12912</v>
      </c>
      <c r="F46" s="714">
        <v>0</v>
      </c>
      <c r="G46" s="717"/>
    </row>
    <row r="47" spans="1:7">
      <c r="A47" s="208">
        <v>329</v>
      </c>
      <c r="B47" s="259" t="s">
        <v>213</v>
      </c>
      <c r="C47" s="821">
        <f>C48+C49+C50+C51+C52+C53</f>
        <v>934575</v>
      </c>
      <c r="D47" s="83">
        <v>2480000</v>
      </c>
      <c r="E47" s="67">
        <f>E48+E49+E50+E51+E52+E53</f>
        <v>945744</v>
      </c>
      <c r="F47" s="714">
        <f t="shared" ref="F47:F53" si="2">E47/C47</f>
        <v>1.0119508867667122</v>
      </c>
      <c r="G47" s="717">
        <f>E47/D47</f>
        <v>0.38134838709677421</v>
      </c>
    </row>
    <row r="48" spans="1:7" ht="26.25">
      <c r="A48" s="208">
        <v>3291</v>
      </c>
      <c r="B48" s="259" t="s">
        <v>799</v>
      </c>
      <c r="C48" s="821">
        <v>266563</v>
      </c>
      <c r="D48" s="83"/>
      <c r="E48" s="67">
        <v>233443</v>
      </c>
      <c r="F48" s="714">
        <f t="shared" si="2"/>
        <v>0.87575169847278134</v>
      </c>
      <c r="G48" s="717"/>
    </row>
    <row r="49" spans="1:7">
      <c r="A49" s="208">
        <v>3292</v>
      </c>
      <c r="B49" s="259" t="s">
        <v>769</v>
      </c>
      <c r="C49" s="821">
        <v>69661</v>
      </c>
      <c r="D49" s="83"/>
      <c r="E49" s="67">
        <v>128220</v>
      </c>
      <c r="F49" s="714">
        <f t="shared" si="2"/>
        <v>1.8406281850676849</v>
      </c>
      <c r="G49" s="717"/>
    </row>
    <row r="50" spans="1:7">
      <c r="A50" s="208">
        <v>3293</v>
      </c>
      <c r="B50" s="259" t="s">
        <v>800</v>
      </c>
      <c r="C50" s="821">
        <v>70512</v>
      </c>
      <c r="D50" s="83"/>
      <c r="E50" s="67">
        <v>99316</v>
      </c>
      <c r="F50" s="714">
        <f t="shared" si="2"/>
        <v>1.4084978443385523</v>
      </c>
      <c r="G50" s="717"/>
    </row>
    <row r="51" spans="1:7">
      <c r="A51" s="208">
        <v>3295</v>
      </c>
      <c r="B51" s="259" t="s">
        <v>801</v>
      </c>
      <c r="C51" s="821">
        <v>25049</v>
      </c>
      <c r="D51" s="83"/>
      <c r="E51" s="67">
        <v>4627</v>
      </c>
      <c r="F51" s="714">
        <f t="shared" si="2"/>
        <v>0.18471795281248751</v>
      </c>
      <c r="G51" s="717"/>
    </row>
    <row r="52" spans="1:7">
      <c r="A52" s="208">
        <v>3296</v>
      </c>
      <c r="B52" s="259" t="s">
        <v>802</v>
      </c>
      <c r="C52" s="821">
        <v>9467</v>
      </c>
      <c r="D52" s="83"/>
      <c r="E52" s="67">
        <v>3175</v>
      </c>
      <c r="F52" s="714">
        <f t="shared" si="2"/>
        <v>0.33537551494665679</v>
      </c>
      <c r="G52" s="717"/>
    </row>
    <row r="53" spans="1:7" ht="26.25">
      <c r="A53" s="191">
        <v>3299</v>
      </c>
      <c r="B53" s="834" t="s">
        <v>44</v>
      </c>
      <c r="C53" s="835">
        <v>493323</v>
      </c>
      <c r="D53" s="73"/>
      <c r="E53" s="89">
        <v>476963</v>
      </c>
      <c r="F53" s="727">
        <f t="shared" si="2"/>
        <v>0.96683714321043213</v>
      </c>
      <c r="G53" s="697"/>
    </row>
    <row r="54" spans="1:7">
      <c r="A54" s="191"/>
      <c r="B54" s="834"/>
      <c r="C54" s="835"/>
      <c r="D54" s="73"/>
      <c r="E54" s="91"/>
      <c r="F54" s="698"/>
      <c r="G54" s="697"/>
    </row>
    <row r="55" spans="1:7" ht="15.75">
      <c r="A55" s="535">
        <v>34</v>
      </c>
      <c r="B55" s="539" t="s">
        <v>45</v>
      </c>
      <c r="C55" s="820">
        <f>C56</f>
        <v>73152</v>
      </c>
      <c r="D55" s="537">
        <v>227000</v>
      </c>
      <c r="E55" s="538">
        <f>E56</f>
        <v>106407</v>
      </c>
      <c r="F55" s="849">
        <f>E55/C55</f>
        <v>1.454601377952756</v>
      </c>
      <c r="G55" s="850">
        <f>E55/D55</f>
        <v>0.46875330396475773</v>
      </c>
    </row>
    <row r="56" spans="1:7">
      <c r="A56" s="208">
        <v>343</v>
      </c>
      <c r="B56" s="259" t="s">
        <v>47</v>
      </c>
      <c r="C56" s="821">
        <f>C57+C58+C59</f>
        <v>73152</v>
      </c>
      <c r="D56" s="83">
        <v>227000</v>
      </c>
      <c r="E56" s="67">
        <f>E57+E58+E59</f>
        <v>106407</v>
      </c>
      <c r="F56" s="714">
        <f>E56/C56</f>
        <v>1.454601377952756</v>
      </c>
      <c r="G56" s="717">
        <f>E56/D56</f>
        <v>0.46875330396475773</v>
      </c>
    </row>
    <row r="57" spans="1:7" ht="26.25">
      <c r="A57" s="208">
        <v>3431</v>
      </c>
      <c r="B57" s="259" t="s">
        <v>770</v>
      </c>
      <c r="C57" s="821">
        <v>73152</v>
      </c>
      <c r="D57" s="83"/>
      <c r="E57" s="67">
        <v>69230</v>
      </c>
      <c r="F57" s="714">
        <f>E57/C57</f>
        <v>0.94638560804899385</v>
      </c>
      <c r="G57" s="717"/>
    </row>
    <row r="58" spans="1:7">
      <c r="A58" s="208">
        <v>3432</v>
      </c>
      <c r="B58" s="259" t="s">
        <v>824</v>
      </c>
      <c r="C58" s="821">
        <v>0</v>
      </c>
      <c r="D58" s="83"/>
      <c r="E58" s="67">
        <v>2177</v>
      </c>
      <c r="F58" s="714">
        <v>0</v>
      </c>
      <c r="G58" s="717"/>
    </row>
    <row r="59" spans="1:7">
      <c r="A59" s="208">
        <v>3433</v>
      </c>
      <c r="B59" s="259" t="s">
        <v>803</v>
      </c>
      <c r="C59" s="821">
        <v>0</v>
      </c>
      <c r="D59" s="83"/>
      <c r="E59" s="67">
        <v>35000</v>
      </c>
      <c r="F59" s="714">
        <v>0</v>
      </c>
      <c r="G59" s="717"/>
    </row>
    <row r="60" spans="1:7">
      <c r="A60" s="107"/>
      <c r="B60" s="108"/>
      <c r="C60" s="823"/>
      <c r="D60" s="34"/>
      <c r="E60" s="38"/>
      <c r="F60" s="695"/>
      <c r="G60" s="753"/>
    </row>
    <row r="61" spans="1:7" ht="15.75">
      <c r="A61" s="535">
        <v>35</v>
      </c>
      <c r="B61" s="540" t="s">
        <v>49</v>
      </c>
      <c r="C61" s="824">
        <f>C62+C64</f>
        <v>363030</v>
      </c>
      <c r="D61" s="537">
        <f>D62+D64</f>
        <v>1440000</v>
      </c>
      <c r="E61" s="538">
        <f>E62+E64</f>
        <v>791355</v>
      </c>
      <c r="F61" s="849">
        <f>E61/C61</f>
        <v>2.179861168498471</v>
      </c>
      <c r="G61" s="850">
        <f>E61/D61</f>
        <v>0.54955208333333339</v>
      </c>
    </row>
    <row r="62" spans="1:7" ht="30.75" customHeight="1">
      <c r="A62" s="65">
        <v>351</v>
      </c>
      <c r="B62" s="260" t="s">
        <v>214</v>
      </c>
      <c r="C62" s="825">
        <v>0</v>
      </c>
      <c r="D62" s="83">
        <v>90000</v>
      </c>
      <c r="E62" s="67">
        <v>30000</v>
      </c>
      <c r="F62" s="714">
        <v>0</v>
      </c>
      <c r="G62" s="717">
        <f>E62/D62</f>
        <v>0.33333333333333331</v>
      </c>
    </row>
    <row r="63" spans="1:7" ht="30.75" customHeight="1">
      <c r="A63" s="65">
        <v>3512</v>
      </c>
      <c r="B63" s="260" t="s">
        <v>214</v>
      </c>
      <c r="C63" s="825">
        <v>0</v>
      </c>
      <c r="D63" s="83"/>
      <c r="E63" s="67">
        <v>30000</v>
      </c>
      <c r="F63" s="714">
        <v>0</v>
      </c>
      <c r="G63" s="717"/>
    </row>
    <row r="64" spans="1:7" ht="39">
      <c r="A64" s="65">
        <v>352</v>
      </c>
      <c r="B64" s="260" t="s">
        <v>215</v>
      </c>
      <c r="C64" s="825">
        <f>C65+C66</f>
        <v>363030</v>
      </c>
      <c r="D64" s="83">
        <v>1350000</v>
      </c>
      <c r="E64" s="67">
        <f>E65+E66</f>
        <v>761355</v>
      </c>
      <c r="F64" s="714">
        <f>E64/C64</f>
        <v>2.097223369969424</v>
      </c>
      <c r="G64" s="717">
        <f>E64/D64</f>
        <v>0.56396666666666662</v>
      </c>
    </row>
    <row r="65" spans="1:7" ht="39">
      <c r="A65" s="65">
        <v>3522</v>
      </c>
      <c r="B65" s="260" t="s">
        <v>215</v>
      </c>
      <c r="C65" s="825">
        <v>60000</v>
      </c>
      <c r="D65" s="83"/>
      <c r="E65" s="67">
        <v>65000</v>
      </c>
      <c r="F65" s="714">
        <f>E65/C65</f>
        <v>1.0833333333333333</v>
      </c>
      <c r="G65" s="717"/>
    </row>
    <row r="66" spans="1:7" ht="26.25">
      <c r="A66" s="65">
        <v>3523</v>
      </c>
      <c r="B66" s="260" t="s">
        <v>804</v>
      </c>
      <c r="C66" s="825">
        <v>303030</v>
      </c>
      <c r="D66" s="83"/>
      <c r="E66" s="67">
        <v>696355</v>
      </c>
      <c r="F66" s="714">
        <f>E66/C66</f>
        <v>2.297973797973798</v>
      </c>
      <c r="G66" s="717"/>
    </row>
    <row r="67" spans="1:7">
      <c r="A67" s="40"/>
      <c r="B67" s="109"/>
      <c r="C67" s="826"/>
      <c r="D67" s="34"/>
      <c r="E67" s="38"/>
      <c r="F67" s="695"/>
      <c r="G67" s="753"/>
    </row>
    <row r="68" spans="1:7" ht="31.5">
      <c r="A68" s="541">
        <v>36</v>
      </c>
      <c r="B68" s="542" t="s">
        <v>216</v>
      </c>
      <c r="C68" s="827">
        <f>C69+C71+C73</f>
        <v>214433</v>
      </c>
      <c r="D68" s="537">
        <f>D69+D71+D73</f>
        <v>2809000</v>
      </c>
      <c r="E68" s="543">
        <f>E69+E71+E73</f>
        <v>301022</v>
      </c>
      <c r="F68" s="851">
        <f>E68/C68</f>
        <v>1.4038044517401707</v>
      </c>
      <c r="G68" s="850">
        <f>E68/D68</f>
        <v>0.10716340334638662</v>
      </c>
    </row>
    <row r="69" spans="1:7" ht="21.75" customHeight="1">
      <c r="A69" s="666">
        <v>363</v>
      </c>
      <c r="B69" s="667" t="s">
        <v>581</v>
      </c>
      <c r="C69" s="828">
        <v>0</v>
      </c>
      <c r="D69" s="554">
        <v>1500000</v>
      </c>
      <c r="E69" s="680">
        <v>0</v>
      </c>
      <c r="F69" s="852">
        <v>0</v>
      </c>
      <c r="G69" s="853">
        <v>0</v>
      </c>
    </row>
    <row r="70" spans="1:7" ht="28.5" customHeight="1">
      <c r="A70" s="666">
        <v>3631</v>
      </c>
      <c r="B70" s="667" t="s">
        <v>805</v>
      </c>
      <c r="C70" s="828">
        <v>0</v>
      </c>
      <c r="D70" s="554"/>
      <c r="E70" s="680">
        <v>0</v>
      </c>
      <c r="F70" s="852">
        <v>0</v>
      </c>
      <c r="G70" s="853"/>
    </row>
    <row r="71" spans="1:7" ht="30" customHeight="1">
      <c r="A71" s="65">
        <v>366</v>
      </c>
      <c r="B71" s="260" t="s">
        <v>217</v>
      </c>
      <c r="C71" s="825">
        <v>46320</v>
      </c>
      <c r="D71" s="83">
        <v>300000</v>
      </c>
      <c r="E71" s="352">
        <v>19000</v>
      </c>
      <c r="F71" s="726">
        <f>E71/C71</f>
        <v>0.41018998272884283</v>
      </c>
      <c r="G71" s="717">
        <f>E71/D71</f>
        <v>6.3333333333333339E-2</v>
      </c>
    </row>
    <row r="72" spans="1:7" ht="30" customHeight="1">
      <c r="A72" s="65">
        <v>3661</v>
      </c>
      <c r="B72" s="260" t="s">
        <v>806</v>
      </c>
      <c r="C72" s="825">
        <v>46320</v>
      </c>
      <c r="D72" s="83"/>
      <c r="E72" s="352">
        <v>19000</v>
      </c>
      <c r="F72" s="726">
        <f>E72/C72</f>
        <v>0.41018998272884283</v>
      </c>
      <c r="G72" s="717"/>
    </row>
    <row r="73" spans="1:7" ht="30" customHeight="1">
      <c r="A73" s="65">
        <v>368</v>
      </c>
      <c r="B73" s="260" t="s">
        <v>384</v>
      </c>
      <c r="C73" s="825">
        <v>168113</v>
      </c>
      <c r="D73" s="83">
        <v>1009000</v>
      </c>
      <c r="E73" s="261">
        <v>282022</v>
      </c>
      <c r="F73" s="854">
        <f>E73/C73</f>
        <v>1.6775740127176364</v>
      </c>
      <c r="G73" s="717">
        <f>E73/D73</f>
        <v>0.27950644202180375</v>
      </c>
    </row>
    <row r="74" spans="1:7" ht="30" customHeight="1">
      <c r="A74" s="65">
        <v>3681</v>
      </c>
      <c r="B74" s="260" t="s">
        <v>807</v>
      </c>
      <c r="C74" s="825">
        <v>168113</v>
      </c>
      <c r="D74" s="83"/>
      <c r="E74" s="261">
        <v>282022</v>
      </c>
      <c r="F74" s="854">
        <f>E74/C74</f>
        <v>1.6775740127176364</v>
      </c>
      <c r="G74" s="717"/>
    </row>
    <row r="75" spans="1:7" ht="17.25" customHeight="1">
      <c r="A75" s="31"/>
      <c r="B75" s="110"/>
      <c r="C75" s="829"/>
      <c r="D75" s="33"/>
      <c r="E75" s="87"/>
      <c r="F75" s="768"/>
      <c r="G75" s="701"/>
    </row>
    <row r="76" spans="1:7" ht="28.5" customHeight="1">
      <c r="A76" s="535">
        <v>37</v>
      </c>
      <c r="B76" s="540" t="s">
        <v>218</v>
      </c>
      <c r="C76" s="824">
        <f>C77</f>
        <v>1838088</v>
      </c>
      <c r="D76" s="537">
        <v>8550000</v>
      </c>
      <c r="E76" s="538">
        <f>E77</f>
        <v>3729349</v>
      </c>
      <c r="F76" s="849">
        <f>E76/C76</f>
        <v>2.0289284299772374</v>
      </c>
      <c r="G76" s="850">
        <f>E76/D76</f>
        <v>0.43618116959064329</v>
      </c>
    </row>
    <row r="77" spans="1:7" ht="26.25">
      <c r="A77" s="65">
        <v>372</v>
      </c>
      <c r="B77" s="260" t="s">
        <v>218</v>
      </c>
      <c r="C77" s="825">
        <f>C78+C79</f>
        <v>1838088</v>
      </c>
      <c r="D77" s="83">
        <v>8550000</v>
      </c>
      <c r="E77" s="67">
        <f>E78+E79</f>
        <v>3729349</v>
      </c>
      <c r="F77" s="714">
        <f>E77/C77</f>
        <v>2.0289284299772374</v>
      </c>
      <c r="G77" s="717">
        <f>E77/D77</f>
        <v>0.43618116959064329</v>
      </c>
    </row>
    <row r="78" spans="1:7" ht="26.25">
      <c r="A78" s="65">
        <v>3721</v>
      </c>
      <c r="B78" s="260" t="s">
        <v>808</v>
      </c>
      <c r="C78" s="825">
        <v>791681</v>
      </c>
      <c r="D78" s="83"/>
      <c r="E78" s="67">
        <v>2280918</v>
      </c>
      <c r="F78" s="714">
        <f>E78/C78</f>
        <v>2.8811074157394203</v>
      </c>
      <c r="G78" s="717"/>
    </row>
    <row r="79" spans="1:7" ht="26.25">
      <c r="A79" s="65">
        <v>3722</v>
      </c>
      <c r="B79" s="260" t="s">
        <v>808</v>
      </c>
      <c r="C79" s="825">
        <v>1046407</v>
      </c>
      <c r="D79" s="83"/>
      <c r="E79" s="67">
        <v>1448431</v>
      </c>
      <c r="F79" s="714">
        <f>E79/C79</f>
        <v>1.3841946775967668</v>
      </c>
      <c r="G79" s="717"/>
    </row>
    <row r="80" spans="1:7">
      <c r="A80" s="40"/>
      <c r="B80" s="109"/>
      <c r="C80" s="826"/>
      <c r="D80" s="34"/>
      <c r="E80" s="38"/>
      <c r="F80" s="695"/>
      <c r="G80" s="753"/>
    </row>
    <row r="81" spans="1:7" ht="15.75">
      <c r="A81" s="535">
        <v>38</v>
      </c>
      <c r="B81" s="540" t="s">
        <v>50</v>
      </c>
      <c r="C81" s="824">
        <f>C82+C86+C89+C91+C92</f>
        <v>7789093</v>
      </c>
      <c r="D81" s="537">
        <f>D82+D86+D89+D91+D92</f>
        <v>23240000</v>
      </c>
      <c r="E81" s="538">
        <f>E82+E86+E89+E91+E92</f>
        <v>11024631</v>
      </c>
      <c r="F81" s="849">
        <f>E81/C81</f>
        <v>1.4153934225717937</v>
      </c>
      <c r="G81" s="850">
        <f>E81/D81</f>
        <v>0.47438171256454387</v>
      </c>
    </row>
    <row r="82" spans="1:7">
      <c r="A82" s="65">
        <v>381</v>
      </c>
      <c r="B82" s="260" t="s">
        <v>51</v>
      </c>
      <c r="C82" s="825">
        <f>C83+C84+C85</f>
        <v>4788284</v>
      </c>
      <c r="D82" s="83">
        <v>10982000</v>
      </c>
      <c r="E82" s="67">
        <f>E83+E84+E85</f>
        <v>6481543</v>
      </c>
      <c r="F82" s="714">
        <f>E82/C82</f>
        <v>1.3536254324096064</v>
      </c>
      <c r="G82" s="717">
        <f>E82/D82</f>
        <v>0.59019695865962485</v>
      </c>
    </row>
    <row r="83" spans="1:7">
      <c r="A83" s="65">
        <v>3811</v>
      </c>
      <c r="B83" s="260" t="s">
        <v>809</v>
      </c>
      <c r="C83" s="825">
        <v>4749404</v>
      </c>
      <c r="D83" s="83"/>
      <c r="E83" s="67">
        <v>5714711</v>
      </c>
      <c r="F83" s="714">
        <f>E83/C83</f>
        <v>1.2032480285947458</v>
      </c>
      <c r="G83" s="717"/>
    </row>
    <row r="84" spans="1:7">
      <c r="A84" s="65">
        <v>3812</v>
      </c>
      <c r="B84" s="260" t="s">
        <v>810</v>
      </c>
      <c r="C84" s="825">
        <v>10500</v>
      </c>
      <c r="D84" s="83"/>
      <c r="E84" s="67">
        <v>2995</v>
      </c>
      <c r="F84" s="714">
        <f>E84/C84</f>
        <v>0.28523809523809524</v>
      </c>
      <c r="G84" s="717"/>
    </row>
    <row r="85" spans="1:7">
      <c r="A85" s="65">
        <v>3813</v>
      </c>
      <c r="B85" s="260" t="s">
        <v>811</v>
      </c>
      <c r="C85" s="825">
        <v>28380</v>
      </c>
      <c r="D85" s="83"/>
      <c r="E85" s="67">
        <v>763837</v>
      </c>
      <c r="F85" s="714">
        <f>E85/C85</f>
        <v>26.914622973925301</v>
      </c>
      <c r="G85" s="717"/>
    </row>
    <row r="86" spans="1:7">
      <c r="A86" s="65">
        <v>382</v>
      </c>
      <c r="B86" s="260" t="s">
        <v>52</v>
      </c>
      <c r="C86" s="825">
        <f>C87+C88</f>
        <v>0</v>
      </c>
      <c r="D86" s="83">
        <v>3658000</v>
      </c>
      <c r="E86" s="67">
        <f>E87+E88</f>
        <v>3288252</v>
      </c>
      <c r="F86" s="714">
        <v>0</v>
      </c>
      <c r="G86" s="717">
        <f>E86/D86</f>
        <v>0.89892072170585025</v>
      </c>
    </row>
    <row r="87" spans="1:7" ht="26.25">
      <c r="A87" s="65">
        <v>3821</v>
      </c>
      <c r="B87" s="260" t="s">
        <v>812</v>
      </c>
      <c r="C87" s="825">
        <v>0</v>
      </c>
      <c r="D87" s="83"/>
      <c r="E87" s="67">
        <v>238209</v>
      </c>
      <c r="F87" s="714">
        <v>0</v>
      </c>
      <c r="G87" s="717"/>
    </row>
    <row r="88" spans="1:7" ht="26.25">
      <c r="A88" s="65">
        <v>3822</v>
      </c>
      <c r="B88" s="260" t="s">
        <v>813</v>
      </c>
      <c r="C88" s="825">
        <v>0</v>
      </c>
      <c r="D88" s="83"/>
      <c r="E88" s="67">
        <v>3050043</v>
      </c>
      <c r="F88" s="714">
        <v>0</v>
      </c>
      <c r="G88" s="717"/>
    </row>
    <row r="89" spans="1:7">
      <c r="A89" s="65">
        <v>383</v>
      </c>
      <c r="B89" s="260" t="s">
        <v>540</v>
      </c>
      <c r="C89" s="825">
        <v>233507</v>
      </c>
      <c r="D89" s="83">
        <v>0</v>
      </c>
      <c r="E89" s="67">
        <v>0</v>
      </c>
      <c r="F89" s="714">
        <v>0</v>
      </c>
      <c r="G89" s="717">
        <v>0</v>
      </c>
    </row>
    <row r="90" spans="1:7" ht="26.25">
      <c r="A90" s="65">
        <v>3831</v>
      </c>
      <c r="B90" s="260" t="s">
        <v>814</v>
      </c>
      <c r="C90" s="825">
        <v>233507</v>
      </c>
      <c r="D90" s="83"/>
      <c r="E90" s="67">
        <v>0</v>
      </c>
      <c r="F90" s="714">
        <v>0</v>
      </c>
      <c r="G90" s="717"/>
    </row>
    <row r="91" spans="1:7">
      <c r="A91" s="65">
        <v>385</v>
      </c>
      <c r="B91" s="260" t="s">
        <v>815</v>
      </c>
      <c r="C91" s="825">
        <v>0</v>
      </c>
      <c r="D91" s="83">
        <v>300000</v>
      </c>
      <c r="E91" s="67">
        <v>0</v>
      </c>
      <c r="F91" s="714">
        <v>0</v>
      </c>
      <c r="G91" s="717">
        <v>0</v>
      </c>
    </row>
    <row r="92" spans="1:7">
      <c r="A92" s="65">
        <v>386</v>
      </c>
      <c r="B92" s="260" t="s">
        <v>219</v>
      </c>
      <c r="C92" s="825">
        <v>2767302</v>
      </c>
      <c r="D92" s="83">
        <v>8300000</v>
      </c>
      <c r="E92" s="67">
        <v>1254836</v>
      </c>
      <c r="F92" s="714">
        <f>E92/C92</f>
        <v>0.45345105087915955</v>
      </c>
      <c r="G92" s="717">
        <f>E92/D92</f>
        <v>0.15118506024096384</v>
      </c>
    </row>
    <row r="93" spans="1:7" ht="26.25">
      <c r="A93" s="65">
        <v>3861</v>
      </c>
      <c r="B93" s="260" t="s">
        <v>816</v>
      </c>
      <c r="C93" s="825">
        <v>2767302</v>
      </c>
      <c r="D93" s="83"/>
      <c r="E93" s="67">
        <v>1254836</v>
      </c>
      <c r="F93" s="714">
        <f>E93/C93</f>
        <v>0.45345105087915955</v>
      </c>
      <c r="G93" s="717"/>
    </row>
    <row r="94" spans="1:7">
      <c r="A94" s="30"/>
      <c r="B94" s="106"/>
      <c r="C94" s="822"/>
      <c r="D94" s="9"/>
      <c r="E94" s="38"/>
      <c r="F94" s="695"/>
      <c r="G94" s="789"/>
    </row>
    <row r="95" spans="1:7" ht="33">
      <c r="A95" s="532">
        <v>4</v>
      </c>
      <c r="B95" s="544" t="s">
        <v>220</v>
      </c>
      <c r="C95" s="830">
        <f>C96+C100</f>
        <v>7359507</v>
      </c>
      <c r="D95" s="533">
        <f>D96+D100</f>
        <v>49144000</v>
      </c>
      <c r="E95" s="534">
        <f>E96+E100</f>
        <v>11539234</v>
      </c>
      <c r="F95" s="847">
        <f>E95/C95</f>
        <v>1.5679357326516572</v>
      </c>
      <c r="G95" s="848">
        <f>E95/D95</f>
        <v>0.2348045336154973</v>
      </c>
    </row>
    <row r="96" spans="1:7" ht="30">
      <c r="A96" s="545">
        <v>41</v>
      </c>
      <c r="B96" s="546" t="s">
        <v>221</v>
      </c>
      <c r="C96" s="831">
        <v>0</v>
      </c>
      <c r="D96" s="547">
        <v>1000000</v>
      </c>
      <c r="E96" s="838">
        <v>166280</v>
      </c>
      <c r="F96" s="855">
        <v>0</v>
      </c>
      <c r="G96" s="856">
        <f>E96/D96</f>
        <v>0.16628000000000001</v>
      </c>
    </row>
    <row r="97" spans="1:7">
      <c r="A97" s="65">
        <v>411</v>
      </c>
      <c r="B97" s="260" t="s">
        <v>222</v>
      </c>
      <c r="C97" s="825">
        <v>0</v>
      </c>
      <c r="D97" s="83">
        <v>1000000</v>
      </c>
      <c r="E97" s="71">
        <v>166280</v>
      </c>
      <c r="F97" s="720">
        <v>0</v>
      </c>
      <c r="G97" s="717">
        <f>E97/D97</f>
        <v>0.16628000000000001</v>
      </c>
    </row>
    <row r="98" spans="1:7" s="385" customFormat="1">
      <c r="A98" s="244">
        <v>4111</v>
      </c>
      <c r="B98" s="836" t="s">
        <v>720</v>
      </c>
      <c r="C98" s="837">
        <v>0</v>
      </c>
      <c r="D98" s="10"/>
      <c r="E98" s="89">
        <v>166280</v>
      </c>
      <c r="F98" s="727">
        <v>0</v>
      </c>
      <c r="G98" s="696"/>
    </row>
    <row r="99" spans="1:7">
      <c r="A99" s="40"/>
      <c r="B99" s="109"/>
      <c r="C99" s="826"/>
      <c r="D99" s="34"/>
      <c r="E99" s="38"/>
      <c r="F99" s="695"/>
      <c r="G99" s="753"/>
    </row>
    <row r="100" spans="1:7" ht="45">
      <c r="A100" s="545">
        <v>42</v>
      </c>
      <c r="B100" s="546" t="s">
        <v>91</v>
      </c>
      <c r="C100" s="831">
        <f>C101+C106+C111+C113</f>
        <v>7359507</v>
      </c>
      <c r="D100" s="547">
        <f>D101+D106+D111+D113</f>
        <v>48144000</v>
      </c>
      <c r="E100" s="548">
        <f>E101+E106+E111+E113</f>
        <v>11372954</v>
      </c>
      <c r="F100" s="857">
        <f>E100/C100</f>
        <v>1.5453418279240716</v>
      </c>
      <c r="G100" s="856">
        <f>E100/D100</f>
        <v>0.2362278580923895</v>
      </c>
    </row>
    <row r="101" spans="1:7">
      <c r="A101" s="65">
        <v>421</v>
      </c>
      <c r="B101" s="260" t="s">
        <v>83</v>
      </c>
      <c r="C101" s="825">
        <f>C102+C103+C104</f>
        <v>6965009</v>
      </c>
      <c r="D101" s="83">
        <v>42270000</v>
      </c>
      <c r="E101" s="67">
        <f>E102+E103+E104</f>
        <v>10919622</v>
      </c>
      <c r="F101" s="714">
        <f>E101/C101</f>
        <v>1.5677828987729951</v>
      </c>
      <c r="G101" s="717">
        <f>E101/D101</f>
        <v>0.25833030518097944</v>
      </c>
    </row>
    <row r="102" spans="1:7">
      <c r="A102" s="65">
        <v>4212</v>
      </c>
      <c r="B102" s="260" t="s">
        <v>572</v>
      </c>
      <c r="C102" s="825">
        <v>6387724</v>
      </c>
      <c r="D102" s="83"/>
      <c r="E102" s="67">
        <v>4264872</v>
      </c>
      <c r="F102" s="714">
        <f>E102/C102</f>
        <v>0.66766691860825544</v>
      </c>
      <c r="G102" s="717"/>
    </row>
    <row r="103" spans="1:7">
      <c r="A103" s="65">
        <v>4213</v>
      </c>
      <c r="B103" s="260" t="s">
        <v>817</v>
      </c>
      <c r="C103" s="825">
        <v>446308</v>
      </c>
      <c r="D103" s="83"/>
      <c r="E103" s="67">
        <v>24750</v>
      </c>
      <c r="F103" s="714">
        <f>E103/C103</f>
        <v>5.5454977280263856E-2</v>
      </c>
      <c r="G103" s="717"/>
    </row>
    <row r="104" spans="1:7">
      <c r="A104" s="65">
        <v>4214</v>
      </c>
      <c r="B104" s="260" t="s">
        <v>258</v>
      </c>
      <c r="C104" s="825">
        <v>130977</v>
      </c>
      <c r="D104" s="83"/>
      <c r="E104" s="67">
        <v>6630000</v>
      </c>
      <c r="F104" s="714">
        <f>E104/C104</f>
        <v>50.619574429098236</v>
      </c>
      <c r="G104" s="717"/>
    </row>
    <row r="105" spans="1:7">
      <c r="A105" s="65"/>
      <c r="B105" s="260"/>
      <c r="C105" s="825"/>
      <c r="D105" s="83"/>
      <c r="E105" s="67"/>
      <c r="F105" s="714"/>
      <c r="G105" s="717"/>
    </row>
    <row r="106" spans="1:7">
      <c r="A106" s="65">
        <v>422</v>
      </c>
      <c r="B106" s="262" t="s">
        <v>56</v>
      </c>
      <c r="C106" s="832">
        <f>C107+C108+C109+C110</f>
        <v>319613</v>
      </c>
      <c r="D106" s="83">
        <v>4034000</v>
      </c>
      <c r="E106" s="67">
        <f>E107+E108+E109+E110</f>
        <v>333388</v>
      </c>
      <c r="F106" s="714">
        <f>E106/C106</f>
        <v>1.0430989978505254</v>
      </c>
      <c r="G106" s="717">
        <f>E106/D106</f>
        <v>8.2644521566683199E-2</v>
      </c>
    </row>
    <row r="107" spans="1:7">
      <c r="A107" s="65">
        <v>4221</v>
      </c>
      <c r="B107" s="262" t="s">
        <v>362</v>
      </c>
      <c r="C107" s="832">
        <v>59262</v>
      </c>
      <c r="D107" s="83"/>
      <c r="E107" s="67">
        <v>46660</v>
      </c>
      <c r="F107" s="714">
        <f>E107/C107</f>
        <v>0.78735108501231821</v>
      </c>
      <c r="G107" s="717"/>
    </row>
    <row r="108" spans="1:7">
      <c r="A108" s="65">
        <v>4222</v>
      </c>
      <c r="B108" s="262" t="s">
        <v>771</v>
      </c>
      <c r="C108" s="832">
        <v>0</v>
      </c>
      <c r="D108" s="83"/>
      <c r="E108" s="67">
        <v>45755</v>
      </c>
      <c r="F108" s="714">
        <v>0</v>
      </c>
      <c r="G108" s="717"/>
    </row>
    <row r="109" spans="1:7">
      <c r="A109" s="65">
        <v>4223</v>
      </c>
      <c r="B109" s="262" t="s">
        <v>818</v>
      </c>
      <c r="C109" s="832">
        <v>38250</v>
      </c>
      <c r="D109" s="83"/>
      <c r="E109" s="67">
        <v>230842</v>
      </c>
      <c r="F109" s="714">
        <f t="shared" ref="F109:F115" si="3">E109/C109</f>
        <v>6.0350849673202616</v>
      </c>
      <c r="G109" s="717"/>
    </row>
    <row r="110" spans="1:7">
      <c r="A110" s="65">
        <v>4227</v>
      </c>
      <c r="B110" s="262" t="s">
        <v>819</v>
      </c>
      <c r="C110" s="832">
        <v>222101</v>
      </c>
      <c r="D110" s="83"/>
      <c r="E110" s="67">
        <v>10131</v>
      </c>
      <c r="F110" s="714">
        <f t="shared" si="3"/>
        <v>4.5614382645733247E-2</v>
      </c>
      <c r="G110" s="717"/>
    </row>
    <row r="111" spans="1:7">
      <c r="A111" s="65">
        <v>424</v>
      </c>
      <c r="B111" s="260" t="s">
        <v>223</v>
      </c>
      <c r="C111" s="825">
        <v>44494</v>
      </c>
      <c r="D111" s="67">
        <v>80000</v>
      </c>
      <c r="E111" s="67">
        <v>49569</v>
      </c>
      <c r="F111" s="714">
        <f t="shared" si="3"/>
        <v>1.1140603227401447</v>
      </c>
      <c r="G111" s="714">
        <f>E111/D111</f>
        <v>0.61961250000000001</v>
      </c>
    </row>
    <row r="112" spans="1:7">
      <c r="A112" s="65">
        <v>4241</v>
      </c>
      <c r="B112" s="260" t="s">
        <v>92</v>
      </c>
      <c r="C112" s="825">
        <v>44494</v>
      </c>
      <c r="D112" s="67"/>
      <c r="E112" s="67">
        <v>49569</v>
      </c>
      <c r="F112" s="714">
        <f t="shared" si="3"/>
        <v>1.1140603227401447</v>
      </c>
      <c r="G112" s="714"/>
    </row>
    <row r="113" spans="1:7" ht="26.25">
      <c r="A113" s="65">
        <v>426</v>
      </c>
      <c r="B113" s="260" t="s">
        <v>189</v>
      </c>
      <c r="C113" s="825">
        <f>C114+C115+C116</f>
        <v>30391</v>
      </c>
      <c r="D113" s="83">
        <v>1760000</v>
      </c>
      <c r="E113" s="839">
        <f>E114+E115+E116</f>
        <v>70375</v>
      </c>
      <c r="F113" s="714">
        <f t="shared" si="3"/>
        <v>2.3156526603270704</v>
      </c>
      <c r="G113" s="717">
        <f>E113/D113</f>
        <v>3.9985795454545454E-2</v>
      </c>
    </row>
    <row r="114" spans="1:7">
      <c r="A114" s="191">
        <v>4262</v>
      </c>
      <c r="B114" s="192" t="s">
        <v>820</v>
      </c>
      <c r="C114" s="336">
        <v>1266</v>
      </c>
      <c r="D114" s="192"/>
      <c r="E114" s="336">
        <v>28625</v>
      </c>
      <c r="F114" s="700">
        <f t="shared" si="3"/>
        <v>22.610584518167457</v>
      </c>
      <c r="G114" s="700"/>
    </row>
    <row r="115" spans="1:7" ht="26.25">
      <c r="A115" s="191">
        <v>4263</v>
      </c>
      <c r="B115" s="164" t="s">
        <v>821</v>
      </c>
      <c r="C115" s="336">
        <v>29125</v>
      </c>
      <c r="D115" s="192"/>
      <c r="E115" s="336">
        <v>41750</v>
      </c>
      <c r="F115" s="700">
        <f t="shared" si="3"/>
        <v>1.4334763948497855</v>
      </c>
      <c r="G115" s="700"/>
    </row>
    <row r="116" spans="1:7">
      <c r="A116" s="191">
        <v>4264</v>
      </c>
      <c r="B116" s="192" t="s">
        <v>517</v>
      </c>
      <c r="C116" s="336">
        <v>0</v>
      </c>
      <c r="D116" s="192"/>
      <c r="E116" s="336">
        <v>0</v>
      </c>
      <c r="F116" s="700">
        <v>0</v>
      </c>
      <c r="G116" s="700"/>
    </row>
  </sheetData>
  <mergeCells count="1">
    <mergeCell ref="A1:G1"/>
  </mergeCells>
  <pageMargins left="0.7" right="0.7" top="0.75" bottom="0.75" header="0.3" footer="0.3"/>
  <pageSetup paperSize="9" scale="6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selection activeCell="G10" sqref="G10"/>
    </sheetView>
  </sheetViews>
  <sheetFormatPr defaultRowHeight="15"/>
  <cols>
    <col min="2" max="2" width="31.7109375" customWidth="1"/>
    <col min="3" max="3" width="15.140625" customWidth="1"/>
    <col min="4" max="4" width="15" customWidth="1"/>
    <col min="5" max="5" width="15.140625" customWidth="1"/>
  </cols>
  <sheetData>
    <row r="1" spans="1:7" ht="23.25">
      <c r="A1" s="925" t="s">
        <v>224</v>
      </c>
      <c r="B1" s="925"/>
    </row>
    <row r="2" spans="1:7" ht="15.75" thickBot="1"/>
    <row r="3" spans="1:7" ht="67.5" customHeight="1" thickBot="1">
      <c r="A3" s="567" t="s">
        <v>0</v>
      </c>
      <c r="B3" s="568" t="s">
        <v>225</v>
      </c>
      <c r="C3" s="569" t="s">
        <v>546</v>
      </c>
      <c r="D3" s="569" t="s">
        <v>727</v>
      </c>
      <c r="E3" s="569" t="s">
        <v>708</v>
      </c>
    </row>
    <row r="4" spans="1:7">
      <c r="A4" s="111"/>
      <c r="B4" s="112"/>
      <c r="C4" s="112"/>
      <c r="D4" s="24"/>
      <c r="E4" s="112"/>
    </row>
    <row r="5" spans="1:7" ht="45.75" customHeight="1">
      <c r="A5" s="520">
        <v>8</v>
      </c>
      <c r="B5" s="521" t="s">
        <v>226</v>
      </c>
      <c r="C5" s="522">
        <f>C7+C13</f>
        <v>300000</v>
      </c>
      <c r="D5" s="523">
        <f>D7+D13</f>
        <v>200741</v>
      </c>
      <c r="E5" s="790">
        <f>D5/C5</f>
        <v>0.66913666666666671</v>
      </c>
    </row>
    <row r="6" spans="1:7" ht="16.5">
      <c r="A6" s="113"/>
      <c r="B6" s="114"/>
      <c r="C6" s="115"/>
      <c r="D6" s="27"/>
      <c r="E6" s="791"/>
    </row>
    <row r="7" spans="1:7" ht="31.5">
      <c r="A7" s="381">
        <v>81</v>
      </c>
      <c r="B7" s="382" t="s">
        <v>18</v>
      </c>
      <c r="C7" s="383">
        <f>C8+C10</f>
        <v>300000</v>
      </c>
      <c r="D7" s="384">
        <f>D8+D10</f>
        <v>200741</v>
      </c>
      <c r="E7" s="792">
        <f>D7/C7</f>
        <v>0.66913666666666671</v>
      </c>
    </row>
    <row r="8" spans="1:7" s="180" customFormat="1" ht="39">
      <c r="A8" s="359">
        <v>812</v>
      </c>
      <c r="B8" s="19" t="s">
        <v>359</v>
      </c>
      <c r="C8" s="355">
        <v>150000</v>
      </c>
      <c r="D8" s="232">
        <v>150000</v>
      </c>
      <c r="E8" s="793">
        <f>D8/C8</f>
        <v>1</v>
      </c>
    </row>
    <row r="9" spans="1:7" s="180" customFormat="1" ht="26.25">
      <c r="A9" s="359">
        <v>8121</v>
      </c>
      <c r="B9" s="19" t="s">
        <v>853</v>
      </c>
      <c r="C9" s="355"/>
      <c r="D9" s="232">
        <v>150000</v>
      </c>
      <c r="E9" s="793"/>
    </row>
    <row r="10" spans="1:7" ht="26.25">
      <c r="A10" s="359">
        <v>816</v>
      </c>
      <c r="B10" s="19" t="s">
        <v>227</v>
      </c>
      <c r="C10" s="355">
        <v>150000</v>
      </c>
      <c r="D10" s="232">
        <v>50741</v>
      </c>
      <c r="E10" s="793">
        <f>D10/C10</f>
        <v>0.33827333333333331</v>
      </c>
    </row>
    <row r="11" spans="1:7" ht="26.25">
      <c r="A11" s="359">
        <v>8164</v>
      </c>
      <c r="B11" s="19" t="s">
        <v>854</v>
      </c>
      <c r="C11" s="355"/>
      <c r="D11" s="232">
        <v>50741</v>
      </c>
      <c r="E11" s="793"/>
    </row>
    <row r="12" spans="1:7">
      <c r="A12" s="3"/>
      <c r="B12" s="3"/>
      <c r="C12" s="3"/>
      <c r="D12" s="3"/>
      <c r="E12" s="693"/>
    </row>
    <row r="13" spans="1:7" ht="15.75">
      <c r="A13" s="386">
        <v>84</v>
      </c>
      <c r="B13" s="387" t="s">
        <v>403</v>
      </c>
      <c r="C13" s="388">
        <v>0</v>
      </c>
      <c r="D13" s="388">
        <v>0</v>
      </c>
      <c r="E13" s="794">
        <v>0</v>
      </c>
    </row>
    <row r="14" spans="1:7" ht="39">
      <c r="A14" s="193">
        <v>844</v>
      </c>
      <c r="B14" s="12" t="s">
        <v>404</v>
      </c>
      <c r="C14" s="337">
        <v>0</v>
      </c>
      <c r="D14" s="337">
        <v>0</v>
      </c>
      <c r="E14" s="697">
        <v>0</v>
      </c>
      <c r="G14" s="385"/>
    </row>
    <row r="15" spans="1:7">
      <c r="A15" s="549"/>
      <c r="B15" s="549"/>
      <c r="C15" s="549"/>
      <c r="D15" s="549"/>
      <c r="E15" s="549"/>
    </row>
    <row r="16" spans="1:7">
      <c r="A16" s="419"/>
      <c r="B16" s="419"/>
      <c r="C16" s="419"/>
      <c r="D16" s="419"/>
      <c r="E16" s="419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G554"/>
  <sheetViews>
    <sheetView workbookViewId="0">
      <selection activeCell="H12" sqref="H12"/>
    </sheetView>
  </sheetViews>
  <sheetFormatPr defaultRowHeight="15"/>
  <cols>
    <col min="1" max="1" width="13.28515625" customWidth="1"/>
    <col min="2" max="2" width="9.42578125" customWidth="1"/>
    <col min="3" max="3" width="22" customWidth="1"/>
    <col min="4" max="4" width="16.85546875" customWidth="1"/>
    <col min="5" max="5" width="18.28515625" customWidth="1"/>
    <col min="6" max="6" width="16.85546875" style="686" customWidth="1"/>
    <col min="7" max="7" width="13.85546875" bestFit="1" customWidth="1"/>
    <col min="12" max="12" width="10" customWidth="1"/>
  </cols>
  <sheetData>
    <row r="2" spans="1:7">
      <c r="A2" s="926" t="s">
        <v>625</v>
      </c>
      <c r="B2" s="926"/>
      <c r="C2" s="926"/>
      <c r="D2" s="926"/>
      <c r="E2" s="926"/>
      <c r="F2" s="926"/>
    </row>
    <row r="3" spans="1:7">
      <c r="A3" s="116"/>
      <c r="B3" s="116"/>
      <c r="C3" s="116"/>
      <c r="D3" s="116"/>
      <c r="E3" s="116"/>
      <c r="F3" s="684"/>
    </row>
    <row r="4" spans="1:7">
      <c r="A4" s="926" t="s">
        <v>228</v>
      </c>
      <c r="B4" s="926"/>
      <c r="C4" s="926"/>
      <c r="D4" s="926"/>
      <c r="E4" s="926"/>
      <c r="F4" s="926"/>
    </row>
    <row r="5" spans="1:7">
      <c r="A5" s="436"/>
      <c r="B5" s="436"/>
      <c r="C5" s="436"/>
      <c r="D5" s="436"/>
      <c r="E5" s="436"/>
      <c r="F5" s="685"/>
    </row>
    <row r="6" spans="1:7" ht="15" customHeight="1">
      <c r="A6" s="927" t="s">
        <v>852</v>
      </c>
      <c r="B6" s="927"/>
      <c r="C6" s="927"/>
      <c r="D6" s="927"/>
      <c r="E6" s="927"/>
      <c r="F6" s="927"/>
    </row>
    <row r="7" spans="1:7">
      <c r="A7" s="927"/>
      <c r="B7" s="927"/>
      <c r="C7" s="927"/>
      <c r="D7" s="927"/>
      <c r="E7" s="927"/>
      <c r="F7" s="927"/>
    </row>
    <row r="8" spans="1:7" ht="15.75" thickBot="1"/>
    <row r="9" spans="1:7" ht="61.5" customHeight="1" thickBot="1">
      <c r="A9" s="559" t="s">
        <v>19</v>
      </c>
      <c r="B9" s="559" t="s">
        <v>0</v>
      </c>
      <c r="C9" s="569" t="s">
        <v>20</v>
      </c>
      <c r="D9" s="570" t="s">
        <v>706</v>
      </c>
      <c r="E9" s="570" t="s">
        <v>707</v>
      </c>
      <c r="F9" s="687" t="s">
        <v>708</v>
      </c>
    </row>
    <row r="10" spans="1:7">
      <c r="A10" s="24"/>
      <c r="B10" s="6"/>
      <c r="C10" s="117"/>
      <c r="D10" s="118"/>
      <c r="E10" s="119"/>
      <c r="F10" s="688"/>
    </row>
    <row r="11" spans="1:7" ht="39" customHeight="1">
      <c r="A11" s="210"/>
      <c r="B11" s="211"/>
      <c r="C11" s="212" t="s">
        <v>21</v>
      </c>
      <c r="D11" s="209">
        <f>D12+D124</f>
        <v>51994000</v>
      </c>
      <c r="E11" s="209">
        <f>E12+E124</f>
        <v>23691745.619999997</v>
      </c>
      <c r="F11" s="689">
        <f>E11/D11</f>
        <v>0.45566306920029231</v>
      </c>
      <c r="G11" s="196"/>
    </row>
    <row r="12" spans="1:7" ht="36.75" customHeight="1">
      <c r="A12" s="201" t="s">
        <v>22</v>
      </c>
      <c r="B12" s="571">
        <v>1005</v>
      </c>
      <c r="C12" s="201" t="s">
        <v>23</v>
      </c>
      <c r="D12" s="572">
        <f>D14</f>
        <v>11340000</v>
      </c>
      <c r="E12" s="572">
        <f>E14</f>
        <v>5727195.2799999993</v>
      </c>
      <c r="F12" s="690">
        <f>E12/D12</f>
        <v>0.50504367548500873</v>
      </c>
      <c r="G12" s="196"/>
    </row>
    <row r="13" spans="1:7" ht="18">
      <c r="A13" s="39"/>
      <c r="B13" s="120"/>
      <c r="C13" s="121"/>
      <c r="D13" s="104"/>
      <c r="E13" s="104"/>
      <c r="F13" s="691"/>
    </row>
    <row r="14" spans="1:7" ht="39" customHeight="1">
      <c r="A14" s="620" t="s">
        <v>24</v>
      </c>
      <c r="B14" s="621">
        <v>1001</v>
      </c>
      <c r="C14" s="622" t="s">
        <v>25</v>
      </c>
      <c r="D14" s="623">
        <f>D16+D62+D74+D89+D95+D104+D113</f>
        <v>11340000</v>
      </c>
      <c r="E14" s="629">
        <f>E16+E62+E74+E89+E95+E104+E113</f>
        <v>5727195.2799999993</v>
      </c>
      <c r="F14" s="692">
        <f>E14/D14</f>
        <v>0.50504367548500873</v>
      </c>
      <c r="G14" s="196"/>
    </row>
    <row r="15" spans="1:7" ht="15.75">
      <c r="A15" s="35"/>
      <c r="B15" s="52"/>
      <c r="C15" s="35"/>
      <c r="D15" s="27"/>
      <c r="E15" s="122"/>
      <c r="F15" s="693"/>
    </row>
    <row r="16" spans="1:7" ht="26.25">
      <c r="A16" s="573" t="s">
        <v>26</v>
      </c>
      <c r="B16" s="574" t="s">
        <v>229</v>
      </c>
      <c r="C16" s="575" t="s">
        <v>27</v>
      </c>
      <c r="D16" s="663">
        <f>D18+D27+D57</f>
        <v>10695000</v>
      </c>
      <c r="E16" s="576">
        <f>E18+E27+E57</f>
        <v>5443487.8700000001</v>
      </c>
      <c r="F16" s="694">
        <f>E16/D16</f>
        <v>0.50897502290790086</v>
      </c>
    </row>
    <row r="17" spans="1:6" ht="15.75">
      <c r="A17" s="35"/>
      <c r="B17" s="52"/>
      <c r="C17" s="35"/>
      <c r="D17" s="38"/>
      <c r="E17" s="122"/>
      <c r="F17" s="695"/>
    </row>
    <row r="18" spans="1:6" ht="21" customHeight="1">
      <c r="A18" s="12"/>
      <c r="B18" s="213">
        <v>31</v>
      </c>
      <c r="C18" s="7" t="s">
        <v>28</v>
      </c>
      <c r="D18" s="10">
        <f>D19+D21+D23</f>
        <v>6545000</v>
      </c>
      <c r="E18" s="10">
        <f>E19+E21+E23</f>
        <v>3105819.29</v>
      </c>
      <c r="F18" s="696">
        <f>E18/D18</f>
        <v>0.47453312299465239</v>
      </c>
    </row>
    <row r="19" spans="1:6">
      <c r="A19" s="214" t="s">
        <v>29</v>
      </c>
      <c r="B19" s="215">
        <v>311</v>
      </c>
      <c r="C19" s="216" t="s">
        <v>30</v>
      </c>
      <c r="D19" s="73">
        <v>5370000</v>
      </c>
      <c r="E19" s="205">
        <v>2535862.61</v>
      </c>
      <c r="F19" s="697">
        <f>E19/D19</f>
        <v>0.47222767411545624</v>
      </c>
    </row>
    <row r="20" spans="1:6">
      <c r="A20" s="214"/>
      <c r="B20" s="215">
        <v>3111</v>
      </c>
      <c r="C20" s="216" t="s">
        <v>833</v>
      </c>
      <c r="D20" s="73"/>
      <c r="E20" s="205">
        <v>2535862.61</v>
      </c>
      <c r="F20" s="697"/>
    </row>
    <row r="21" spans="1:6" ht="26.25">
      <c r="A21" s="214" t="s">
        <v>31</v>
      </c>
      <c r="B21" s="215">
        <v>312</v>
      </c>
      <c r="C21" s="12" t="s">
        <v>32</v>
      </c>
      <c r="D21" s="73">
        <v>250000</v>
      </c>
      <c r="E21" s="205">
        <v>148275.46</v>
      </c>
      <c r="F21" s="697">
        <f>E21/D21</f>
        <v>0.59310183999999999</v>
      </c>
    </row>
    <row r="22" spans="1:6" ht="26.25">
      <c r="A22" s="214"/>
      <c r="B22" s="215">
        <v>3121</v>
      </c>
      <c r="C22" s="12" t="s">
        <v>32</v>
      </c>
      <c r="D22" s="73"/>
      <c r="E22" s="205">
        <v>148275.46</v>
      </c>
      <c r="F22" s="697"/>
    </row>
    <row r="23" spans="1:6">
      <c r="A23" s="214" t="s">
        <v>33</v>
      </c>
      <c r="B23" s="215">
        <v>313</v>
      </c>
      <c r="C23" s="12" t="s">
        <v>34</v>
      </c>
      <c r="D23" s="73">
        <v>925000</v>
      </c>
      <c r="E23" s="205">
        <f>E24+E25</f>
        <v>421681.22000000003</v>
      </c>
      <c r="F23" s="697">
        <f>E23/D23</f>
        <v>0.45587158918918924</v>
      </c>
    </row>
    <row r="24" spans="1:6" ht="26.25">
      <c r="A24" s="214"/>
      <c r="B24" s="215">
        <v>3132</v>
      </c>
      <c r="C24" s="12" t="s">
        <v>834</v>
      </c>
      <c r="D24" s="73"/>
      <c r="E24" s="205">
        <v>413680.71</v>
      </c>
      <c r="F24" s="697"/>
    </row>
    <row r="25" spans="1:6" ht="39">
      <c r="A25" s="214"/>
      <c r="B25" s="215">
        <v>3133</v>
      </c>
      <c r="C25" s="12" t="s">
        <v>752</v>
      </c>
      <c r="D25" s="73"/>
      <c r="E25" s="205">
        <v>8000.51</v>
      </c>
      <c r="F25" s="697"/>
    </row>
    <row r="26" spans="1:6" ht="15.75">
      <c r="A26" s="123"/>
      <c r="B26" s="52"/>
      <c r="C26" s="35"/>
      <c r="D26" s="27"/>
      <c r="E26" s="122"/>
      <c r="F26" s="693"/>
    </row>
    <row r="27" spans="1:6">
      <c r="A27" s="217"/>
      <c r="B27" s="213">
        <v>32</v>
      </c>
      <c r="C27" s="7" t="s">
        <v>35</v>
      </c>
      <c r="D27" s="10">
        <f>D28+D33+D39+D50</f>
        <v>4000000</v>
      </c>
      <c r="E27" s="10">
        <f>E28+E33+E39+E50</f>
        <v>2277212.77</v>
      </c>
      <c r="F27" s="696">
        <f>E27/D27</f>
        <v>0.56930319250000005</v>
      </c>
    </row>
    <row r="28" spans="1:6" ht="26.25">
      <c r="A28" s="214" t="s">
        <v>36</v>
      </c>
      <c r="B28" s="215">
        <v>321</v>
      </c>
      <c r="C28" s="12" t="s">
        <v>37</v>
      </c>
      <c r="D28" s="73">
        <v>400000</v>
      </c>
      <c r="E28" s="205">
        <f>E29+E30+E31+E32</f>
        <v>163618.26</v>
      </c>
      <c r="F28" s="697">
        <f>E28/D28</f>
        <v>0.40904565000000004</v>
      </c>
    </row>
    <row r="29" spans="1:6">
      <c r="A29" s="214"/>
      <c r="B29" s="215">
        <v>3211</v>
      </c>
      <c r="C29" s="12" t="s">
        <v>790</v>
      </c>
      <c r="D29" s="73"/>
      <c r="E29" s="205">
        <v>15239</v>
      </c>
      <c r="F29" s="697"/>
    </row>
    <row r="30" spans="1:6" ht="26.25">
      <c r="A30" s="214"/>
      <c r="B30" s="215">
        <v>3212</v>
      </c>
      <c r="C30" s="12" t="s">
        <v>835</v>
      </c>
      <c r="D30" s="73"/>
      <c r="E30" s="205">
        <v>134543.16</v>
      </c>
      <c r="F30" s="697"/>
    </row>
    <row r="31" spans="1:6" ht="26.25">
      <c r="A31" s="214"/>
      <c r="B31" s="215">
        <v>3213</v>
      </c>
      <c r="C31" s="12" t="s">
        <v>754</v>
      </c>
      <c r="D31" s="73"/>
      <c r="E31" s="205">
        <v>12236.1</v>
      </c>
      <c r="F31" s="697"/>
    </row>
    <row r="32" spans="1:6" ht="26.25">
      <c r="A32" s="214"/>
      <c r="B32" s="215">
        <v>3214</v>
      </c>
      <c r="C32" s="12" t="s">
        <v>836</v>
      </c>
      <c r="D32" s="73"/>
      <c r="E32" s="205">
        <v>1600</v>
      </c>
      <c r="F32" s="697"/>
    </row>
    <row r="33" spans="1:6" ht="26.25">
      <c r="A33" s="214" t="s">
        <v>38</v>
      </c>
      <c r="B33" s="215">
        <v>322</v>
      </c>
      <c r="C33" s="12" t="s">
        <v>39</v>
      </c>
      <c r="D33" s="73">
        <v>800000</v>
      </c>
      <c r="E33" s="205">
        <f>E34+E35+E36+E37+E38</f>
        <v>515199.42</v>
      </c>
      <c r="F33" s="697">
        <f>E33/D33</f>
        <v>0.64399927499999998</v>
      </c>
    </row>
    <row r="34" spans="1:6" ht="26.25">
      <c r="A34" s="214"/>
      <c r="B34" s="215">
        <v>3221</v>
      </c>
      <c r="C34" s="12" t="s">
        <v>773</v>
      </c>
      <c r="D34" s="73"/>
      <c r="E34" s="205">
        <v>107226.31</v>
      </c>
      <c r="F34" s="697"/>
    </row>
    <row r="35" spans="1:6">
      <c r="A35" s="214"/>
      <c r="B35" s="215">
        <v>3222</v>
      </c>
      <c r="C35" s="12" t="s">
        <v>756</v>
      </c>
      <c r="D35" s="73"/>
      <c r="E35" s="205">
        <v>4080</v>
      </c>
      <c r="F35" s="697"/>
    </row>
    <row r="36" spans="1:6">
      <c r="A36" s="214"/>
      <c r="B36" s="215">
        <v>3223</v>
      </c>
      <c r="C36" s="12" t="s">
        <v>757</v>
      </c>
      <c r="D36" s="73"/>
      <c r="E36" s="205">
        <v>377090.22</v>
      </c>
      <c r="F36" s="697"/>
    </row>
    <row r="37" spans="1:6" ht="39">
      <c r="A37" s="214"/>
      <c r="B37" s="215">
        <v>3224</v>
      </c>
      <c r="C37" s="12" t="s">
        <v>758</v>
      </c>
      <c r="D37" s="73"/>
      <c r="E37" s="205">
        <v>26302.89</v>
      </c>
      <c r="F37" s="697"/>
    </row>
    <row r="38" spans="1:6" ht="26.25">
      <c r="A38" s="214"/>
      <c r="B38" s="215">
        <v>3227</v>
      </c>
      <c r="C38" s="12" t="s">
        <v>760</v>
      </c>
      <c r="D38" s="73"/>
      <c r="E38" s="205">
        <v>500</v>
      </c>
      <c r="F38" s="697"/>
    </row>
    <row r="39" spans="1:6">
      <c r="A39" s="214" t="s">
        <v>40</v>
      </c>
      <c r="B39" s="215">
        <v>323</v>
      </c>
      <c r="C39" s="12" t="s">
        <v>41</v>
      </c>
      <c r="D39" s="73">
        <v>1800000</v>
      </c>
      <c r="E39" s="205">
        <f>E40+E41+E42+E43+E44+E45+E46+E47+E48</f>
        <v>1045687.01</v>
      </c>
      <c r="F39" s="697">
        <f>E39/D39</f>
        <v>0.58093722777777779</v>
      </c>
    </row>
    <row r="40" spans="1:6" ht="26.25">
      <c r="A40" s="214"/>
      <c r="B40" s="215">
        <v>3231</v>
      </c>
      <c r="C40" s="12" t="s">
        <v>761</v>
      </c>
      <c r="D40" s="73"/>
      <c r="E40" s="205">
        <v>91301.29</v>
      </c>
      <c r="F40" s="697"/>
    </row>
    <row r="41" spans="1:6" ht="26.25">
      <c r="A41" s="214"/>
      <c r="B41" s="215">
        <v>3232</v>
      </c>
      <c r="C41" s="12" t="s">
        <v>762</v>
      </c>
      <c r="D41" s="73"/>
      <c r="E41" s="205">
        <v>50714</v>
      </c>
      <c r="F41" s="697"/>
    </row>
    <row r="42" spans="1:6" ht="26.25">
      <c r="A42" s="214"/>
      <c r="B42" s="215">
        <v>3233</v>
      </c>
      <c r="C42" s="12" t="s">
        <v>763</v>
      </c>
      <c r="D42" s="73"/>
      <c r="E42" s="205">
        <v>73784.179999999993</v>
      </c>
      <c r="F42" s="697"/>
    </row>
    <row r="43" spans="1:6">
      <c r="A43" s="214"/>
      <c r="B43" s="215">
        <v>3234</v>
      </c>
      <c r="C43" s="12" t="s">
        <v>764</v>
      </c>
      <c r="D43" s="73"/>
      <c r="E43" s="205">
        <v>30170.22</v>
      </c>
      <c r="F43" s="697"/>
    </row>
    <row r="44" spans="1:6">
      <c r="A44" s="214"/>
      <c r="B44" s="215">
        <v>3235</v>
      </c>
      <c r="C44" s="12" t="s">
        <v>837</v>
      </c>
      <c r="D44" s="73"/>
      <c r="E44" s="205">
        <v>47098.91</v>
      </c>
      <c r="F44" s="697"/>
    </row>
    <row r="45" spans="1:6" ht="26.25">
      <c r="A45" s="214"/>
      <c r="B45" s="215">
        <v>3236</v>
      </c>
      <c r="C45" s="12" t="s">
        <v>766</v>
      </c>
      <c r="D45" s="73"/>
      <c r="E45" s="205">
        <v>570</v>
      </c>
      <c r="F45" s="697"/>
    </row>
    <row r="46" spans="1:6" ht="26.25">
      <c r="A46" s="214"/>
      <c r="B46" s="215">
        <v>3237</v>
      </c>
      <c r="C46" s="12" t="s">
        <v>767</v>
      </c>
      <c r="D46" s="73"/>
      <c r="E46" s="205">
        <v>361532.28</v>
      </c>
      <c r="F46" s="697"/>
    </row>
    <row r="47" spans="1:6">
      <c r="A47" s="214"/>
      <c r="B47" s="215">
        <v>3238</v>
      </c>
      <c r="C47" s="12" t="s">
        <v>768</v>
      </c>
      <c r="D47" s="73"/>
      <c r="E47" s="205">
        <v>42648.86</v>
      </c>
      <c r="F47" s="697"/>
    </row>
    <row r="48" spans="1:6">
      <c r="A48" s="214"/>
      <c r="B48" s="215">
        <v>3239</v>
      </c>
      <c r="C48" s="12" t="s">
        <v>781</v>
      </c>
      <c r="D48" s="73"/>
      <c r="E48" s="205">
        <v>347867.27</v>
      </c>
      <c r="F48" s="697"/>
    </row>
    <row r="49" spans="1:6">
      <c r="A49" s="214"/>
      <c r="B49" s="215"/>
      <c r="C49" s="12"/>
      <c r="D49" s="73"/>
      <c r="E49" s="205"/>
      <c r="F49" s="697"/>
    </row>
    <row r="50" spans="1:6" ht="26.25">
      <c r="A50" s="214" t="s">
        <v>42</v>
      </c>
      <c r="B50" s="215">
        <v>329</v>
      </c>
      <c r="C50" s="12" t="s">
        <v>43</v>
      </c>
      <c r="D50" s="91">
        <v>1000000</v>
      </c>
      <c r="E50" s="205">
        <f>E51+E52+E53+E54+E55</f>
        <v>552708.08000000007</v>
      </c>
      <c r="F50" s="698">
        <f>E50/D50</f>
        <v>0.55270808000000005</v>
      </c>
    </row>
    <row r="51" spans="1:6" ht="39">
      <c r="A51" s="214"/>
      <c r="B51" s="215">
        <v>3291</v>
      </c>
      <c r="C51" s="12" t="s">
        <v>838</v>
      </c>
      <c r="D51" s="91"/>
      <c r="E51" s="205">
        <v>212482.33</v>
      </c>
      <c r="F51" s="698"/>
    </row>
    <row r="52" spans="1:6">
      <c r="A52" s="214"/>
      <c r="B52" s="215">
        <v>3292</v>
      </c>
      <c r="C52" s="12" t="s">
        <v>769</v>
      </c>
      <c r="D52" s="91"/>
      <c r="E52" s="205">
        <v>69112.990000000005</v>
      </c>
      <c r="F52" s="698"/>
    </row>
    <row r="53" spans="1:6">
      <c r="A53" s="214"/>
      <c r="B53" s="215">
        <v>3293</v>
      </c>
      <c r="C53" s="12" t="s">
        <v>800</v>
      </c>
      <c r="D53" s="91"/>
      <c r="E53" s="205">
        <v>95846.75</v>
      </c>
      <c r="F53" s="698"/>
    </row>
    <row r="54" spans="1:6">
      <c r="A54" s="214"/>
      <c r="B54" s="215">
        <v>3295</v>
      </c>
      <c r="C54" s="12" t="s">
        <v>801</v>
      </c>
      <c r="D54" s="91"/>
      <c r="E54" s="205">
        <v>2376.5</v>
      </c>
      <c r="F54" s="698"/>
    </row>
    <row r="55" spans="1:6" ht="26.25">
      <c r="A55" s="214"/>
      <c r="B55" s="215">
        <v>3299</v>
      </c>
      <c r="C55" s="12" t="s">
        <v>839</v>
      </c>
      <c r="D55" s="91"/>
      <c r="E55" s="205">
        <v>172889.51</v>
      </c>
      <c r="F55" s="698"/>
    </row>
    <row r="56" spans="1:6">
      <c r="A56" s="214"/>
      <c r="B56" s="215"/>
      <c r="C56" s="12"/>
      <c r="D56" s="73"/>
      <c r="E56" s="205"/>
      <c r="F56" s="697"/>
    </row>
    <row r="57" spans="1:6">
      <c r="A57" s="214"/>
      <c r="B57" s="213">
        <v>34</v>
      </c>
      <c r="C57" s="7" t="s">
        <v>45</v>
      </c>
      <c r="D57" s="10">
        <v>150000</v>
      </c>
      <c r="E57" s="10">
        <v>60455.81</v>
      </c>
      <c r="F57" s="696">
        <f>E57/D57</f>
        <v>0.40303873333333334</v>
      </c>
    </row>
    <row r="58" spans="1:6" ht="29.25" customHeight="1">
      <c r="A58" s="214" t="s">
        <v>46</v>
      </c>
      <c r="B58" s="215">
        <v>343</v>
      </c>
      <c r="C58" s="12" t="s">
        <v>47</v>
      </c>
      <c r="D58" s="73">
        <v>150000</v>
      </c>
      <c r="E58" s="205">
        <f>E59+E60</f>
        <v>60455.81</v>
      </c>
      <c r="F58" s="697">
        <f>E58/D58</f>
        <v>0.40303873333333334</v>
      </c>
    </row>
    <row r="59" spans="1:6" ht="29.25" customHeight="1">
      <c r="A59" s="214"/>
      <c r="B59" s="215">
        <v>3431</v>
      </c>
      <c r="C59" s="12" t="s">
        <v>770</v>
      </c>
      <c r="D59" s="73"/>
      <c r="E59" s="205">
        <v>59807.42</v>
      </c>
      <c r="F59" s="697"/>
    </row>
    <row r="60" spans="1:6" ht="29.25" customHeight="1">
      <c r="A60" s="214"/>
      <c r="B60" s="215">
        <v>3433</v>
      </c>
      <c r="C60" s="12" t="s">
        <v>803</v>
      </c>
      <c r="D60" s="73"/>
      <c r="E60" s="205">
        <v>648.39</v>
      </c>
      <c r="F60" s="697"/>
    </row>
    <row r="61" spans="1:6" ht="15.75">
      <c r="A61" s="125"/>
      <c r="B61" s="52"/>
      <c r="C61" s="35"/>
      <c r="D61" s="27"/>
      <c r="E61" s="122"/>
      <c r="F61" s="693"/>
    </row>
    <row r="62" spans="1:6" ht="18.75" customHeight="1">
      <c r="A62" s="573" t="s">
        <v>26</v>
      </c>
      <c r="B62" s="574" t="s">
        <v>230</v>
      </c>
      <c r="C62" s="575" t="s">
        <v>48</v>
      </c>
      <c r="D62" s="576">
        <f>D64+D68</f>
        <v>300000</v>
      </c>
      <c r="E62" s="576">
        <f>E64+E68</f>
        <v>117383.52</v>
      </c>
      <c r="F62" s="699">
        <f>E62/D62</f>
        <v>0.39127840000000003</v>
      </c>
    </row>
    <row r="63" spans="1:6" ht="15.75">
      <c r="A63" s="125"/>
      <c r="B63" s="52"/>
      <c r="C63" s="35"/>
      <c r="D63" s="27"/>
      <c r="E63" s="122"/>
      <c r="F63" s="693"/>
    </row>
    <row r="64" spans="1:6" ht="39">
      <c r="A64" s="415"/>
      <c r="B64" s="218">
        <v>37</v>
      </c>
      <c r="C64" s="164" t="s">
        <v>709</v>
      </c>
      <c r="D64" s="76">
        <v>0</v>
      </c>
      <c r="E64" s="10">
        <v>5068.45</v>
      </c>
      <c r="F64" s="700">
        <v>0</v>
      </c>
    </row>
    <row r="65" spans="1:6" ht="39">
      <c r="A65" s="217"/>
      <c r="B65" s="215">
        <v>372</v>
      </c>
      <c r="C65" s="12" t="s">
        <v>709</v>
      </c>
      <c r="D65" s="73">
        <v>0</v>
      </c>
      <c r="E65" s="205">
        <v>5068.45</v>
      </c>
      <c r="F65" s="697">
        <v>0</v>
      </c>
    </row>
    <row r="66" spans="1:6" ht="39">
      <c r="A66" s="217"/>
      <c r="B66" s="215">
        <v>3721</v>
      </c>
      <c r="C66" s="12" t="s">
        <v>840</v>
      </c>
      <c r="D66" s="73"/>
      <c r="E66" s="205">
        <v>5068.45</v>
      </c>
      <c r="F66" s="697"/>
    </row>
    <row r="67" spans="1:6" ht="15.75">
      <c r="A67" s="125"/>
      <c r="B67" s="52"/>
      <c r="C67" s="35"/>
      <c r="D67" s="27"/>
      <c r="E67" s="122"/>
      <c r="F67" s="693"/>
    </row>
    <row r="68" spans="1:6" ht="27" customHeight="1">
      <c r="A68" s="217"/>
      <c r="B68" s="213">
        <v>38</v>
      </c>
      <c r="C68" s="7" t="s">
        <v>50</v>
      </c>
      <c r="D68" s="10">
        <f>D69+D72</f>
        <v>300000</v>
      </c>
      <c r="E68" s="10">
        <f>E69+E72</f>
        <v>112315.07</v>
      </c>
      <c r="F68" s="696">
        <f>E68/D68</f>
        <v>0.37438356666666667</v>
      </c>
    </row>
    <row r="69" spans="1:6" ht="27" customHeight="1">
      <c r="A69" s="217"/>
      <c r="B69" s="748">
        <v>381</v>
      </c>
      <c r="C69" s="14" t="s">
        <v>51</v>
      </c>
      <c r="D69" s="205">
        <v>0</v>
      </c>
      <c r="E69" s="205">
        <f>E70+E71</f>
        <v>112315.07</v>
      </c>
      <c r="F69" s="711">
        <v>0</v>
      </c>
    </row>
    <row r="70" spans="1:6" ht="27" customHeight="1">
      <c r="A70" s="217"/>
      <c r="B70" s="748">
        <v>3811</v>
      </c>
      <c r="C70" s="14" t="s">
        <v>809</v>
      </c>
      <c r="D70" s="205"/>
      <c r="E70" s="205">
        <v>109320</v>
      </c>
      <c r="F70" s="711"/>
    </row>
    <row r="71" spans="1:6" ht="27" customHeight="1">
      <c r="A71" s="217"/>
      <c r="B71" s="748">
        <v>3812</v>
      </c>
      <c r="C71" s="14" t="s">
        <v>810</v>
      </c>
      <c r="D71" s="205"/>
      <c r="E71" s="205">
        <v>2995.07</v>
      </c>
      <c r="F71" s="711"/>
    </row>
    <row r="72" spans="1:6">
      <c r="A72" s="214" t="s">
        <v>231</v>
      </c>
      <c r="B72" s="215">
        <v>385</v>
      </c>
      <c r="C72" s="12" t="s">
        <v>232</v>
      </c>
      <c r="D72" s="91">
        <v>300000</v>
      </c>
      <c r="E72" s="205">
        <v>0</v>
      </c>
      <c r="F72" s="698">
        <v>0</v>
      </c>
    </row>
    <row r="73" spans="1:6" ht="15.75">
      <c r="A73" s="124"/>
      <c r="B73" s="52"/>
      <c r="C73" s="35"/>
      <c r="D73" s="27"/>
      <c r="E73" s="122"/>
      <c r="F73" s="693"/>
    </row>
    <row r="74" spans="1:6" ht="26.25" customHeight="1">
      <c r="A74" s="577" t="s">
        <v>26</v>
      </c>
      <c r="B74" s="574" t="s">
        <v>234</v>
      </c>
      <c r="C74" s="575" t="s">
        <v>59</v>
      </c>
      <c r="D74" s="576">
        <f>D76+D81</f>
        <v>65000</v>
      </c>
      <c r="E74" s="576">
        <f>E76+E81</f>
        <v>46863.47</v>
      </c>
      <c r="F74" s="699">
        <f>E74/D74</f>
        <v>0.72097646153846151</v>
      </c>
    </row>
    <row r="75" spans="1:6">
      <c r="A75" s="123"/>
      <c r="B75" s="52"/>
      <c r="C75" s="35"/>
      <c r="D75" s="27"/>
      <c r="E75" s="34"/>
      <c r="F75" s="693"/>
    </row>
    <row r="76" spans="1:6">
      <c r="A76" s="160"/>
      <c r="B76" s="213">
        <v>34</v>
      </c>
      <c r="C76" s="7" t="s">
        <v>60</v>
      </c>
      <c r="D76" s="10">
        <v>50000</v>
      </c>
      <c r="E76" s="10">
        <v>36528.47</v>
      </c>
      <c r="F76" s="696">
        <f>E76/D76</f>
        <v>0.73056940000000004</v>
      </c>
    </row>
    <row r="77" spans="1:6" ht="26.25">
      <c r="A77" s="214" t="s">
        <v>55</v>
      </c>
      <c r="B77" s="215">
        <v>343</v>
      </c>
      <c r="C77" s="12" t="s">
        <v>61</v>
      </c>
      <c r="D77" s="73">
        <v>50000</v>
      </c>
      <c r="E77" s="205">
        <f>E78+E79</f>
        <v>36528.47</v>
      </c>
      <c r="F77" s="697">
        <f>E77/D77</f>
        <v>0.73056940000000004</v>
      </c>
    </row>
    <row r="78" spans="1:6">
      <c r="A78" s="214"/>
      <c r="B78" s="215">
        <v>3433</v>
      </c>
      <c r="C78" s="12" t="s">
        <v>803</v>
      </c>
      <c r="D78" s="73"/>
      <c r="E78" s="205">
        <v>1528.47</v>
      </c>
      <c r="F78" s="697"/>
    </row>
    <row r="79" spans="1:6" ht="26.25">
      <c r="A79" s="214"/>
      <c r="B79" s="215">
        <v>3434</v>
      </c>
      <c r="C79" s="12" t="s">
        <v>61</v>
      </c>
      <c r="D79" s="73"/>
      <c r="E79" s="205">
        <v>35000</v>
      </c>
      <c r="F79" s="697"/>
    </row>
    <row r="80" spans="1:6">
      <c r="A80" s="214"/>
      <c r="B80" s="215"/>
      <c r="C80" s="12"/>
      <c r="D80" s="73"/>
      <c r="E80" s="205"/>
      <c r="F80" s="697"/>
    </row>
    <row r="81" spans="1:6">
      <c r="A81" s="214"/>
      <c r="B81" s="218">
        <v>32</v>
      </c>
      <c r="C81" s="164" t="s">
        <v>35</v>
      </c>
      <c r="D81" s="76">
        <v>15000</v>
      </c>
      <c r="E81" s="10">
        <f>E82+E85</f>
        <v>10335</v>
      </c>
      <c r="F81" s="700">
        <f>E81/D81</f>
        <v>0.68899999999999995</v>
      </c>
    </row>
    <row r="82" spans="1:6">
      <c r="A82" s="214"/>
      <c r="B82" s="215">
        <v>323</v>
      </c>
      <c r="C82" s="12" t="s">
        <v>842</v>
      </c>
      <c r="D82" s="73"/>
      <c r="E82" s="205">
        <v>5000</v>
      </c>
      <c r="F82" s="697"/>
    </row>
    <row r="83" spans="1:6" ht="26.25">
      <c r="A83" s="214"/>
      <c r="B83" s="215">
        <v>3237</v>
      </c>
      <c r="C83" s="12" t="s">
        <v>767</v>
      </c>
      <c r="D83" s="73"/>
      <c r="E83" s="205">
        <v>5000</v>
      </c>
      <c r="F83" s="697"/>
    </row>
    <row r="84" spans="1:6">
      <c r="A84" s="214"/>
      <c r="B84" s="218"/>
      <c r="C84" s="164"/>
      <c r="D84" s="76"/>
      <c r="E84" s="10"/>
      <c r="F84" s="700"/>
    </row>
    <row r="85" spans="1:6" ht="26.25">
      <c r="A85" s="214" t="s">
        <v>57</v>
      </c>
      <c r="B85" s="215">
        <v>329</v>
      </c>
      <c r="C85" s="12" t="s">
        <v>44</v>
      </c>
      <c r="D85" s="73">
        <v>15000</v>
      </c>
      <c r="E85" s="205">
        <f>E86+E87</f>
        <v>5335</v>
      </c>
      <c r="F85" s="697">
        <f>E85/D85</f>
        <v>0.35566666666666669</v>
      </c>
    </row>
    <row r="86" spans="1:6">
      <c r="A86" s="214"/>
      <c r="B86" s="215">
        <v>3295</v>
      </c>
      <c r="C86" s="12" t="s">
        <v>841</v>
      </c>
      <c r="D86" s="73"/>
      <c r="E86" s="205">
        <v>2160</v>
      </c>
      <c r="F86" s="697"/>
    </row>
    <row r="87" spans="1:6" ht="26.25">
      <c r="A87" s="214"/>
      <c r="B87" s="215">
        <v>3296</v>
      </c>
      <c r="C87" s="12" t="s">
        <v>802</v>
      </c>
      <c r="D87" s="73"/>
      <c r="E87" s="205">
        <v>3175</v>
      </c>
      <c r="F87" s="697"/>
    </row>
    <row r="88" spans="1:6" ht="15.75">
      <c r="A88" s="126"/>
      <c r="B88" s="127"/>
      <c r="C88" s="35"/>
      <c r="D88" s="27"/>
      <c r="E88" s="122"/>
      <c r="F88" s="693"/>
    </row>
    <row r="89" spans="1:6">
      <c r="A89" s="575" t="s">
        <v>26</v>
      </c>
      <c r="B89" s="578" t="s">
        <v>235</v>
      </c>
      <c r="C89" s="575" t="s">
        <v>62</v>
      </c>
      <c r="D89" s="576">
        <v>20000</v>
      </c>
      <c r="E89" s="576">
        <v>7487.77</v>
      </c>
      <c r="F89" s="699">
        <f>E89/D89</f>
        <v>0.37438850000000001</v>
      </c>
    </row>
    <row r="90" spans="1:6" ht="15.75">
      <c r="A90" s="126"/>
      <c r="B90" s="127"/>
      <c r="C90" s="35"/>
      <c r="D90" s="27"/>
      <c r="E90" s="122"/>
      <c r="F90" s="693"/>
    </row>
    <row r="91" spans="1:6">
      <c r="A91" s="39"/>
      <c r="B91" s="53">
        <v>32</v>
      </c>
      <c r="C91" s="39" t="s">
        <v>35</v>
      </c>
      <c r="D91" s="33">
        <v>20000</v>
      </c>
      <c r="E91" s="33">
        <v>7487.77</v>
      </c>
      <c r="F91" s="701">
        <f>E91/D91</f>
        <v>0.37438850000000001</v>
      </c>
    </row>
    <row r="92" spans="1:6" ht="42.75" customHeight="1">
      <c r="A92" s="43">
        <v>12</v>
      </c>
      <c r="B92" s="55">
        <v>324</v>
      </c>
      <c r="C92" s="41" t="s">
        <v>236</v>
      </c>
      <c r="D92" s="73">
        <v>20000</v>
      </c>
      <c r="E92" s="34">
        <v>7487.77</v>
      </c>
      <c r="F92" s="697">
        <f>E92/D92</f>
        <v>0.37438850000000001</v>
      </c>
    </row>
    <row r="93" spans="1:6" ht="42.75" customHeight="1">
      <c r="A93" s="43"/>
      <c r="B93" s="55">
        <v>3241</v>
      </c>
      <c r="C93" s="41" t="s">
        <v>236</v>
      </c>
      <c r="D93" s="73"/>
      <c r="E93" s="34">
        <v>7487.77</v>
      </c>
      <c r="F93" s="697"/>
    </row>
    <row r="94" spans="1:6" ht="15.75" customHeight="1">
      <c r="A94" s="43"/>
      <c r="B94" s="55"/>
      <c r="C94" s="41"/>
      <c r="D94" s="73"/>
      <c r="E94" s="34"/>
      <c r="F94" s="697"/>
    </row>
    <row r="95" spans="1:6" ht="40.5" customHeight="1">
      <c r="A95" s="484" t="s">
        <v>26</v>
      </c>
      <c r="B95" s="604" t="s">
        <v>555</v>
      </c>
      <c r="C95" s="530" t="s">
        <v>623</v>
      </c>
      <c r="D95" s="423">
        <f>D97</f>
        <v>160000</v>
      </c>
      <c r="E95" s="531">
        <f>E97</f>
        <v>13756.79</v>
      </c>
      <c r="F95" s="702">
        <f>E95/D95</f>
        <v>8.5979937500000006E-2</v>
      </c>
    </row>
    <row r="96" spans="1:6" ht="15.75" customHeight="1">
      <c r="A96" s="43"/>
      <c r="B96" s="55"/>
      <c r="C96" s="41"/>
      <c r="D96" s="73"/>
      <c r="E96" s="34"/>
      <c r="F96" s="697"/>
    </row>
    <row r="97" spans="1:6" ht="15.75" customHeight="1">
      <c r="A97" s="85"/>
      <c r="B97" s="8">
        <v>32</v>
      </c>
      <c r="C97" s="7" t="s">
        <v>35</v>
      </c>
      <c r="D97" s="76">
        <f>D98+D100+D101</f>
        <v>160000</v>
      </c>
      <c r="E97" s="10">
        <f>E98+E100+E101</f>
        <v>13756.79</v>
      </c>
      <c r="F97" s="700">
        <f>E97/D97</f>
        <v>8.5979937500000006E-2</v>
      </c>
    </row>
    <row r="98" spans="1:6" ht="26.25" customHeight="1">
      <c r="A98" s="85"/>
      <c r="B98" s="55">
        <v>322</v>
      </c>
      <c r="C98" s="14" t="s">
        <v>710</v>
      </c>
      <c r="D98" s="73">
        <v>0</v>
      </c>
      <c r="E98" s="205">
        <v>10592.24</v>
      </c>
      <c r="F98" s="700">
        <v>0</v>
      </c>
    </row>
    <row r="99" spans="1:6" ht="26.25" customHeight="1">
      <c r="A99" s="85"/>
      <c r="B99" s="55">
        <v>3221</v>
      </c>
      <c r="C99" s="14" t="s">
        <v>773</v>
      </c>
      <c r="D99" s="73"/>
      <c r="E99" s="205">
        <v>10592.24</v>
      </c>
      <c r="F99" s="700"/>
    </row>
    <row r="100" spans="1:6" ht="15.75" customHeight="1">
      <c r="A100" s="49">
        <v>13</v>
      </c>
      <c r="B100" s="55">
        <v>323</v>
      </c>
      <c r="C100" s="14" t="s">
        <v>41</v>
      </c>
      <c r="D100" s="73">
        <v>20000</v>
      </c>
      <c r="E100" s="205">
        <v>0</v>
      </c>
      <c r="F100" s="697">
        <v>0</v>
      </c>
    </row>
    <row r="101" spans="1:6" ht="30" customHeight="1">
      <c r="A101" s="43">
        <v>14</v>
      </c>
      <c r="B101" s="55">
        <v>329</v>
      </c>
      <c r="C101" s="41" t="s">
        <v>44</v>
      </c>
      <c r="D101" s="73">
        <v>140000</v>
      </c>
      <c r="E101" s="34">
        <v>3164.55</v>
      </c>
      <c r="F101" s="697">
        <f>E101/D101</f>
        <v>2.2603928571428573E-2</v>
      </c>
    </row>
    <row r="102" spans="1:6" ht="30" customHeight="1">
      <c r="A102" s="43"/>
      <c r="B102" s="55">
        <v>3299</v>
      </c>
      <c r="C102" s="41" t="s">
        <v>44</v>
      </c>
      <c r="D102" s="73"/>
      <c r="E102" s="34">
        <v>3164.55</v>
      </c>
      <c r="F102" s="697"/>
    </row>
    <row r="103" spans="1:6" ht="18" customHeight="1">
      <c r="A103" s="43"/>
      <c r="B103" s="55"/>
      <c r="C103" s="41"/>
      <c r="D103" s="73"/>
      <c r="E103" s="34"/>
      <c r="F103" s="697"/>
    </row>
    <row r="104" spans="1:6" ht="42" customHeight="1">
      <c r="A104" s="484" t="s">
        <v>26</v>
      </c>
      <c r="B104" s="604" t="s">
        <v>558</v>
      </c>
      <c r="C104" s="530" t="s">
        <v>559</v>
      </c>
      <c r="D104" s="423">
        <f>D106+D109</f>
        <v>30000</v>
      </c>
      <c r="E104" s="531">
        <f>E106+E109</f>
        <v>500</v>
      </c>
      <c r="F104" s="702">
        <f>E104/D104</f>
        <v>1.6666666666666666E-2</v>
      </c>
    </row>
    <row r="105" spans="1:6" ht="17.25" customHeight="1">
      <c r="A105" s="43"/>
      <c r="B105" s="55"/>
      <c r="C105" s="41"/>
      <c r="D105" s="73"/>
      <c r="E105" s="34"/>
      <c r="F105" s="697"/>
    </row>
    <row r="106" spans="1:6" ht="16.5" customHeight="1">
      <c r="A106" s="85"/>
      <c r="B106" s="8">
        <v>32</v>
      </c>
      <c r="C106" s="7" t="s">
        <v>35</v>
      </c>
      <c r="D106" s="76">
        <v>30000</v>
      </c>
      <c r="E106" s="10">
        <v>0</v>
      </c>
      <c r="F106" s="700">
        <v>0</v>
      </c>
    </row>
    <row r="107" spans="1:6" ht="27.75" customHeight="1">
      <c r="A107" s="43">
        <v>15</v>
      </c>
      <c r="B107" s="55">
        <v>329</v>
      </c>
      <c r="C107" s="41" t="s">
        <v>44</v>
      </c>
      <c r="D107" s="73">
        <v>30000</v>
      </c>
      <c r="E107" s="34">
        <v>0</v>
      </c>
      <c r="F107" s="697">
        <v>0</v>
      </c>
    </row>
    <row r="108" spans="1:6" ht="15.75" customHeight="1">
      <c r="A108" s="43"/>
      <c r="B108" s="55"/>
      <c r="C108" s="41"/>
      <c r="D108" s="73"/>
      <c r="E108" s="34"/>
      <c r="F108" s="697"/>
    </row>
    <row r="109" spans="1:6" ht="18.75" customHeight="1">
      <c r="A109" s="85"/>
      <c r="B109" s="8">
        <v>38</v>
      </c>
      <c r="C109" s="7" t="s">
        <v>78</v>
      </c>
      <c r="D109" s="76">
        <v>0</v>
      </c>
      <c r="E109" s="10">
        <v>500</v>
      </c>
      <c r="F109" s="700">
        <v>0</v>
      </c>
    </row>
    <row r="110" spans="1:6" ht="18.75" customHeight="1">
      <c r="A110" s="43"/>
      <c r="B110" s="55">
        <v>381</v>
      </c>
      <c r="C110" s="41" t="s">
        <v>51</v>
      </c>
      <c r="D110" s="73">
        <v>0</v>
      </c>
      <c r="E110" s="34">
        <v>500</v>
      </c>
      <c r="F110" s="697">
        <v>0</v>
      </c>
    </row>
    <row r="111" spans="1:6" ht="18.75" customHeight="1">
      <c r="A111" s="43"/>
      <c r="B111" s="55">
        <v>3811</v>
      </c>
      <c r="C111" s="41" t="s">
        <v>809</v>
      </c>
      <c r="D111" s="73"/>
      <c r="E111" s="34">
        <v>500</v>
      </c>
      <c r="F111" s="697"/>
    </row>
    <row r="112" spans="1:6" ht="12.75" customHeight="1">
      <c r="A112" s="43"/>
      <c r="B112" s="55"/>
      <c r="C112" s="41"/>
      <c r="D112" s="73"/>
      <c r="E112" s="34"/>
      <c r="F112" s="697"/>
    </row>
    <row r="113" spans="1:7" ht="25.5" customHeight="1">
      <c r="A113" s="577" t="s">
        <v>53</v>
      </c>
      <c r="B113" s="574" t="s">
        <v>233</v>
      </c>
      <c r="C113" s="575" t="s">
        <v>252</v>
      </c>
      <c r="D113" s="576">
        <f>D115</f>
        <v>70000</v>
      </c>
      <c r="E113" s="576">
        <f>E115</f>
        <v>97715.86</v>
      </c>
      <c r="F113" s="699">
        <f>E113/D113</f>
        <v>1.3959408571428571</v>
      </c>
    </row>
    <row r="114" spans="1:7" ht="14.25" customHeight="1">
      <c r="A114" s="124"/>
      <c r="B114" s="52"/>
      <c r="C114" s="35"/>
      <c r="D114" s="27"/>
      <c r="E114" s="122"/>
      <c r="F114" s="693"/>
    </row>
    <row r="115" spans="1:7" ht="40.5" customHeight="1">
      <c r="A115" s="217"/>
      <c r="B115" s="213">
        <v>42</v>
      </c>
      <c r="C115" s="7" t="s">
        <v>54</v>
      </c>
      <c r="D115" s="11">
        <f>D116+D121</f>
        <v>70000</v>
      </c>
      <c r="E115" s="10">
        <f>E116+E121</f>
        <v>97715.86</v>
      </c>
      <c r="F115" s="704">
        <f>E115/D115</f>
        <v>1.3959408571428571</v>
      </c>
    </row>
    <row r="116" spans="1:7" ht="17.25" customHeight="1">
      <c r="A116" s="214" t="s">
        <v>71</v>
      </c>
      <c r="B116" s="215">
        <v>422</v>
      </c>
      <c r="C116" s="12" t="s">
        <v>56</v>
      </c>
      <c r="D116" s="73">
        <v>60000</v>
      </c>
      <c r="E116" s="205">
        <f>E117+E118+E119+E120</f>
        <v>93990.86</v>
      </c>
      <c r="F116" s="697">
        <f>E116/D116</f>
        <v>1.5665143333333333</v>
      </c>
    </row>
    <row r="117" spans="1:7" ht="28.5" customHeight="1">
      <c r="A117" s="214"/>
      <c r="B117" s="215">
        <v>4221</v>
      </c>
      <c r="C117" s="12" t="s">
        <v>362</v>
      </c>
      <c r="D117" s="73"/>
      <c r="E117" s="205">
        <v>46159.78</v>
      </c>
      <c r="F117" s="697"/>
    </row>
    <row r="118" spans="1:7" ht="17.25" customHeight="1">
      <c r="A118" s="214"/>
      <c r="B118" s="215">
        <v>4222</v>
      </c>
      <c r="C118" s="12" t="s">
        <v>771</v>
      </c>
      <c r="D118" s="73"/>
      <c r="E118" s="205">
        <v>21950</v>
      </c>
      <c r="F118" s="697"/>
    </row>
    <row r="119" spans="1:7" ht="26.25" customHeight="1">
      <c r="A119" s="214"/>
      <c r="B119" s="215">
        <v>4223</v>
      </c>
      <c r="C119" s="12" t="s">
        <v>784</v>
      </c>
      <c r="D119" s="73"/>
      <c r="E119" s="205">
        <v>15750</v>
      </c>
      <c r="F119" s="697"/>
    </row>
    <row r="120" spans="1:7" ht="39.75" customHeight="1">
      <c r="A120" s="214"/>
      <c r="B120" s="215">
        <v>4227</v>
      </c>
      <c r="C120" s="12" t="s">
        <v>843</v>
      </c>
      <c r="D120" s="73"/>
      <c r="E120" s="205">
        <v>10131.08</v>
      </c>
      <c r="F120" s="697"/>
    </row>
    <row r="121" spans="1:7" ht="54" customHeight="1">
      <c r="A121" s="214" t="s">
        <v>73</v>
      </c>
      <c r="B121" s="215">
        <v>426</v>
      </c>
      <c r="C121" s="12" t="s">
        <v>58</v>
      </c>
      <c r="D121" s="91">
        <v>10000</v>
      </c>
      <c r="E121" s="18">
        <v>3725</v>
      </c>
      <c r="F121" s="698">
        <f>E121/D121</f>
        <v>0.3725</v>
      </c>
    </row>
    <row r="122" spans="1:7" ht="54" customHeight="1">
      <c r="A122" s="214"/>
      <c r="B122" s="215">
        <v>4262</v>
      </c>
      <c r="C122" s="12" t="s">
        <v>820</v>
      </c>
      <c r="D122" s="91"/>
      <c r="E122" s="18">
        <v>3725</v>
      </c>
      <c r="F122" s="698"/>
    </row>
    <row r="123" spans="1:7" ht="18.75" customHeight="1">
      <c r="A123" s="214"/>
      <c r="B123" s="215"/>
      <c r="C123" s="12"/>
      <c r="D123" s="91"/>
      <c r="E123" s="18"/>
      <c r="F123" s="698"/>
    </row>
    <row r="124" spans="1:7" ht="37.5" customHeight="1">
      <c r="A124" s="129" t="s">
        <v>64</v>
      </c>
      <c r="B124" s="130" t="s">
        <v>65</v>
      </c>
      <c r="C124" s="131" t="s">
        <v>66</v>
      </c>
      <c r="D124" s="132">
        <f>D126+D179+D270+D348+D379+D444+D511</f>
        <v>40654000</v>
      </c>
      <c r="E124" s="132">
        <f>E126+E179+E270+E348+E379+E444+E511</f>
        <v>17964550.34</v>
      </c>
      <c r="F124" s="705">
        <f>E124/D124</f>
        <v>0.44188887538741572</v>
      </c>
    </row>
    <row r="125" spans="1:7" ht="16.5">
      <c r="A125" s="133"/>
      <c r="B125" s="134"/>
      <c r="C125" s="135"/>
      <c r="D125" s="136"/>
      <c r="E125" s="136"/>
      <c r="F125" s="706"/>
    </row>
    <row r="126" spans="1:7" ht="31.5">
      <c r="A126" s="620" t="s">
        <v>24</v>
      </c>
      <c r="B126" s="624">
        <v>1002</v>
      </c>
      <c r="C126" s="622" t="s">
        <v>67</v>
      </c>
      <c r="D126" s="623">
        <f>D128+D171</f>
        <v>11778000</v>
      </c>
      <c r="E126" s="623">
        <f>E128+E171</f>
        <v>5823608</v>
      </c>
      <c r="F126" s="692">
        <f>E126/D126</f>
        <v>0.4944479538121922</v>
      </c>
      <c r="G126" s="196"/>
    </row>
    <row r="127" spans="1:7">
      <c r="A127" s="35"/>
      <c r="B127" s="137"/>
      <c r="C127" s="35"/>
      <c r="D127" s="27"/>
      <c r="E127" s="27"/>
      <c r="F127" s="693"/>
    </row>
    <row r="128" spans="1:7" ht="42" customHeight="1">
      <c r="A128" s="234" t="s">
        <v>26</v>
      </c>
      <c r="B128" s="237" t="s">
        <v>68</v>
      </c>
      <c r="C128" s="235" t="s">
        <v>69</v>
      </c>
      <c r="D128" s="236">
        <f>D130+D139+D164+D167</f>
        <v>9848000</v>
      </c>
      <c r="E128" s="236">
        <f>E130+E139+E164+E167</f>
        <v>4874288</v>
      </c>
      <c r="F128" s="707">
        <f>E128/D128</f>
        <v>0.49495207148659626</v>
      </c>
      <c r="G128" s="196"/>
    </row>
    <row r="129" spans="1:6">
      <c r="A129" s="35"/>
      <c r="B129" s="137"/>
      <c r="C129" s="35"/>
      <c r="D129" s="27"/>
      <c r="E129" s="27"/>
      <c r="F129" s="693"/>
    </row>
    <row r="130" spans="1:6" ht="17.25" customHeight="1">
      <c r="A130" s="12"/>
      <c r="B130" s="21">
        <v>31</v>
      </c>
      <c r="C130" s="7" t="s">
        <v>28</v>
      </c>
      <c r="D130" s="10">
        <f>D131+D134+D135</f>
        <v>7415000</v>
      </c>
      <c r="E130" s="10">
        <f>E131+E134+E135</f>
        <v>3587233</v>
      </c>
      <c r="F130" s="696">
        <f>E130/D130</f>
        <v>0.48378057990559675</v>
      </c>
    </row>
    <row r="131" spans="1:6">
      <c r="A131" s="17" t="s">
        <v>74</v>
      </c>
      <c r="B131" s="162">
        <v>311</v>
      </c>
      <c r="C131" s="12" t="s">
        <v>70</v>
      </c>
      <c r="D131" s="73">
        <v>6100000</v>
      </c>
      <c r="E131" s="73">
        <f>E132+E133</f>
        <v>3086422</v>
      </c>
      <c r="F131" s="697">
        <f>E131/D131</f>
        <v>0.5059708196721312</v>
      </c>
    </row>
    <row r="132" spans="1:6">
      <c r="A132" s="17"/>
      <c r="B132" s="162">
        <v>3111</v>
      </c>
      <c r="C132" s="12" t="s">
        <v>749</v>
      </c>
      <c r="D132" s="73"/>
      <c r="E132" s="73">
        <v>3014012</v>
      </c>
      <c r="F132" s="697"/>
    </row>
    <row r="133" spans="1:6" ht="26.25">
      <c r="A133" s="17"/>
      <c r="B133" s="162">
        <v>3114</v>
      </c>
      <c r="C133" s="12" t="s">
        <v>750</v>
      </c>
      <c r="D133" s="73"/>
      <c r="E133" s="73">
        <v>72410</v>
      </c>
      <c r="F133" s="697"/>
    </row>
    <row r="134" spans="1:6" ht="26.25">
      <c r="A134" s="17" t="s">
        <v>75</v>
      </c>
      <c r="B134" s="162">
        <v>312</v>
      </c>
      <c r="C134" s="12" t="s">
        <v>32</v>
      </c>
      <c r="D134" s="91">
        <v>270000</v>
      </c>
      <c r="E134" s="73">
        <v>0</v>
      </c>
      <c r="F134" s="698">
        <v>0</v>
      </c>
    </row>
    <row r="135" spans="1:6">
      <c r="A135" s="17" t="s">
        <v>79</v>
      </c>
      <c r="B135" s="162">
        <v>313</v>
      </c>
      <c r="C135" s="12" t="s">
        <v>72</v>
      </c>
      <c r="D135" s="91">
        <v>1045000</v>
      </c>
      <c r="E135" s="73">
        <f>E136+E137</f>
        <v>500811</v>
      </c>
      <c r="F135" s="698">
        <f>E135/D135</f>
        <v>0.47924497607655503</v>
      </c>
    </row>
    <row r="136" spans="1:6" ht="26.25">
      <c r="A136" s="17"/>
      <c r="B136" s="162">
        <v>3132</v>
      </c>
      <c r="C136" s="12" t="s">
        <v>751</v>
      </c>
      <c r="D136" s="91"/>
      <c r="E136" s="73">
        <v>492315</v>
      </c>
      <c r="F136" s="698"/>
    </row>
    <row r="137" spans="1:6" ht="39">
      <c r="A137" s="17"/>
      <c r="B137" s="162">
        <v>3133</v>
      </c>
      <c r="C137" s="12" t="s">
        <v>752</v>
      </c>
      <c r="D137" s="91"/>
      <c r="E137" s="73">
        <v>8496</v>
      </c>
      <c r="F137" s="698"/>
    </row>
    <row r="138" spans="1:6">
      <c r="A138" s="214"/>
      <c r="B138" s="162"/>
      <c r="C138" s="12"/>
      <c r="D138" s="73"/>
      <c r="E138" s="73"/>
      <c r="F138" s="697"/>
    </row>
    <row r="139" spans="1:6">
      <c r="A139" s="214"/>
      <c r="B139" s="21">
        <v>32</v>
      </c>
      <c r="C139" s="7" t="s">
        <v>35</v>
      </c>
      <c r="D139" s="10">
        <f>D140+D143+D150+D159+D160</f>
        <v>2266000</v>
      </c>
      <c r="E139" s="10">
        <f>E140+E143+E150+E159+E160</f>
        <v>1256352</v>
      </c>
      <c r="F139" s="696">
        <f t="shared" ref="F139:F160" si="0">E139/D139</f>
        <v>0.55443601059135039</v>
      </c>
    </row>
    <row r="140" spans="1:6" ht="27.75" customHeight="1">
      <c r="A140" s="17" t="s">
        <v>80</v>
      </c>
      <c r="B140" s="162">
        <v>321</v>
      </c>
      <c r="C140" s="12" t="s">
        <v>37</v>
      </c>
      <c r="D140" s="73">
        <v>660000</v>
      </c>
      <c r="E140" s="73">
        <f>E141+E142</f>
        <v>351620</v>
      </c>
      <c r="F140" s="697">
        <f t="shared" si="0"/>
        <v>0.53275757575757576</v>
      </c>
    </row>
    <row r="141" spans="1:6" ht="39.75" customHeight="1">
      <c r="A141" s="17"/>
      <c r="B141" s="162">
        <v>3212</v>
      </c>
      <c r="C141" s="12" t="s">
        <v>753</v>
      </c>
      <c r="D141" s="73"/>
      <c r="E141" s="73">
        <v>342546</v>
      </c>
      <c r="F141" s="697"/>
    </row>
    <row r="142" spans="1:6" ht="32.25" customHeight="1">
      <c r="A142" s="17"/>
      <c r="B142" s="162">
        <v>3213</v>
      </c>
      <c r="C142" s="12" t="s">
        <v>754</v>
      </c>
      <c r="D142" s="73"/>
      <c r="E142" s="73">
        <v>9074</v>
      </c>
      <c r="F142" s="697"/>
    </row>
    <row r="143" spans="1:6" ht="27.75" customHeight="1">
      <c r="A143" s="17" t="s">
        <v>82</v>
      </c>
      <c r="B143" s="162">
        <v>322</v>
      </c>
      <c r="C143" s="12" t="s">
        <v>39</v>
      </c>
      <c r="D143" s="73">
        <v>1200000</v>
      </c>
      <c r="E143" s="73">
        <f>E144+E145+E146+E147+E148+E149</f>
        <v>662674</v>
      </c>
      <c r="F143" s="697">
        <f t="shared" si="0"/>
        <v>0.55222833333333332</v>
      </c>
    </row>
    <row r="144" spans="1:6" ht="27.75" customHeight="1">
      <c r="A144" s="17"/>
      <c r="B144" s="162">
        <v>3221</v>
      </c>
      <c r="C144" s="12" t="s">
        <v>755</v>
      </c>
      <c r="D144" s="73"/>
      <c r="E144" s="73">
        <v>5124</v>
      </c>
      <c r="F144" s="697"/>
    </row>
    <row r="145" spans="1:6" ht="27.75" customHeight="1">
      <c r="A145" s="17"/>
      <c r="B145" s="162">
        <v>3222</v>
      </c>
      <c r="C145" s="12" t="s">
        <v>756</v>
      </c>
      <c r="D145" s="73"/>
      <c r="E145" s="73">
        <v>431751</v>
      </c>
      <c r="F145" s="697"/>
    </row>
    <row r="146" spans="1:6" ht="27.75" customHeight="1">
      <c r="A146" s="17"/>
      <c r="B146" s="162">
        <v>3223</v>
      </c>
      <c r="C146" s="12" t="s">
        <v>757</v>
      </c>
      <c r="D146" s="73"/>
      <c r="E146" s="73">
        <v>154652</v>
      </c>
      <c r="F146" s="697"/>
    </row>
    <row r="147" spans="1:6" ht="41.25" customHeight="1">
      <c r="A147" s="17"/>
      <c r="B147" s="162">
        <v>3224</v>
      </c>
      <c r="C147" s="12" t="s">
        <v>758</v>
      </c>
      <c r="D147" s="73"/>
      <c r="E147" s="73">
        <v>39652</v>
      </c>
      <c r="F147" s="697"/>
    </row>
    <row r="148" spans="1:6" ht="27.75" customHeight="1">
      <c r="A148" s="17"/>
      <c r="B148" s="162">
        <v>3225</v>
      </c>
      <c r="C148" s="12" t="s">
        <v>759</v>
      </c>
      <c r="D148" s="73"/>
      <c r="E148" s="73">
        <v>16806</v>
      </c>
      <c r="F148" s="697"/>
    </row>
    <row r="149" spans="1:6" ht="27.75" customHeight="1">
      <c r="A149" s="17"/>
      <c r="B149" s="162">
        <v>3227</v>
      </c>
      <c r="C149" s="12" t="s">
        <v>760</v>
      </c>
      <c r="D149" s="73"/>
      <c r="E149" s="73">
        <v>14689</v>
      </c>
      <c r="F149" s="697"/>
    </row>
    <row r="150" spans="1:6">
      <c r="A150" s="17" t="s">
        <v>371</v>
      </c>
      <c r="B150" s="162">
        <v>323</v>
      </c>
      <c r="C150" s="12" t="s">
        <v>41</v>
      </c>
      <c r="D150" s="73">
        <v>300000</v>
      </c>
      <c r="E150" s="73">
        <f>E151+E152+E153+E154+E155+E156+E157+E158</f>
        <v>176768</v>
      </c>
      <c r="F150" s="697">
        <f t="shared" si="0"/>
        <v>0.58922666666666668</v>
      </c>
    </row>
    <row r="151" spans="1:6" ht="26.25">
      <c r="A151" s="17"/>
      <c r="B151" s="162">
        <v>3231</v>
      </c>
      <c r="C151" s="12" t="s">
        <v>761</v>
      </c>
      <c r="D151" s="73"/>
      <c r="E151" s="73">
        <v>12757</v>
      </c>
      <c r="F151" s="697"/>
    </row>
    <row r="152" spans="1:6" ht="26.25">
      <c r="A152" s="17"/>
      <c r="B152" s="162">
        <v>3232</v>
      </c>
      <c r="C152" s="12" t="s">
        <v>762</v>
      </c>
      <c r="D152" s="73"/>
      <c r="E152" s="73">
        <v>36755</v>
      </c>
      <c r="F152" s="697"/>
    </row>
    <row r="153" spans="1:6" ht="26.25">
      <c r="A153" s="17"/>
      <c r="B153" s="162">
        <v>3233</v>
      </c>
      <c r="C153" s="12" t="s">
        <v>763</v>
      </c>
      <c r="D153" s="73"/>
      <c r="E153" s="73">
        <v>9110</v>
      </c>
      <c r="F153" s="697"/>
    </row>
    <row r="154" spans="1:6">
      <c r="A154" s="17"/>
      <c r="B154" s="162">
        <v>3234</v>
      </c>
      <c r="C154" s="12" t="s">
        <v>764</v>
      </c>
      <c r="D154" s="73"/>
      <c r="E154" s="73">
        <v>57137</v>
      </c>
      <c r="F154" s="697"/>
    </row>
    <row r="155" spans="1:6">
      <c r="A155" s="17"/>
      <c r="B155" s="162">
        <v>3235</v>
      </c>
      <c r="C155" s="12" t="s">
        <v>765</v>
      </c>
      <c r="D155" s="73"/>
      <c r="E155" s="73">
        <v>10262</v>
      </c>
      <c r="F155" s="697"/>
    </row>
    <row r="156" spans="1:6" ht="26.25">
      <c r="A156" s="17"/>
      <c r="B156" s="162">
        <v>3236</v>
      </c>
      <c r="C156" s="12" t="s">
        <v>766</v>
      </c>
      <c r="D156" s="73"/>
      <c r="E156" s="73">
        <v>21881</v>
      </c>
      <c r="F156" s="697"/>
    </row>
    <row r="157" spans="1:6" ht="29.25" customHeight="1">
      <c r="A157" s="17"/>
      <c r="B157" s="162">
        <v>3237</v>
      </c>
      <c r="C157" s="12" t="s">
        <v>767</v>
      </c>
      <c r="D157" s="73"/>
      <c r="E157" s="73">
        <v>4514</v>
      </c>
      <c r="F157" s="697"/>
    </row>
    <row r="158" spans="1:6" ht="29.25" customHeight="1">
      <c r="A158" s="17"/>
      <c r="B158" s="162">
        <v>3238</v>
      </c>
      <c r="C158" s="12" t="s">
        <v>768</v>
      </c>
      <c r="D158" s="73"/>
      <c r="E158" s="73">
        <v>24352</v>
      </c>
      <c r="F158" s="697"/>
    </row>
    <row r="159" spans="1:6" ht="41.25" customHeight="1">
      <c r="A159" s="17" t="s">
        <v>372</v>
      </c>
      <c r="B159" s="162">
        <v>324</v>
      </c>
      <c r="C159" s="12" t="s">
        <v>236</v>
      </c>
      <c r="D159" s="73">
        <v>6000</v>
      </c>
      <c r="E159" s="73">
        <v>5424</v>
      </c>
      <c r="F159" s="697">
        <f t="shared" si="0"/>
        <v>0.90400000000000003</v>
      </c>
    </row>
    <row r="160" spans="1:6" ht="26.25">
      <c r="A160" s="17" t="s">
        <v>87</v>
      </c>
      <c r="B160" s="162">
        <v>329</v>
      </c>
      <c r="C160" s="12" t="s">
        <v>43</v>
      </c>
      <c r="D160" s="73">
        <v>100000</v>
      </c>
      <c r="E160" s="73">
        <f>E161+E162</f>
        <v>59866</v>
      </c>
      <c r="F160" s="697">
        <f t="shared" si="0"/>
        <v>0.59865999999999997</v>
      </c>
    </row>
    <row r="161" spans="1:6">
      <c r="A161" s="17"/>
      <c r="B161" s="162">
        <v>3292</v>
      </c>
      <c r="C161" s="12" t="s">
        <v>769</v>
      </c>
      <c r="D161" s="73"/>
      <c r="E161" s="73">
        <v>42496</v>
      </c>
      <c r="F161" s="697"/>
    </row>
    <row r="162" spans="1:6" ht="26.25">
      <c r="A162" s="17"/>
      <c r="B162" s="162">
        <v>3299</v>
      </c>
      <c r="C162" s="12" t="s">
        <v>44</v>
      </c>
      <c r="D162" s="73"/>
      <c r="E162" s="73">
        <v>17370</v>
      </c>
      <c r="F162" s="697"/>
    </row>
    <row r="163" spans="1:6">
      <c r="A163" s="17"/>
      <c r="B163" s="162"/>
      <c r="C163" s="12"/>
      <c r="D163" s="73"/>
      <c r="E163" s="73"/>
      <c r="F163" s="697"/>
    </row>
    <row r="164" spans="1:6">
      <c r="A164" s="160"/>
      <c r="B164" s="163">
        <v>34</v>
      </c>
      <c r="C164" s="164" t="s">
        <v>45</v>
      </c>
      <c r="D164" s="76">
        <v>17000</v>
      </c>
      <c r="E164" s="76">
        <v>6898</v>
      </c>
      <c r="F164" s="700">
        <f>E164/D164</f>
        <v>0.40576470588235292</v>
      </c>
    </row>
    <row r="165" spans="1:6">
      <c r="A165" s="17" t="s">
        <v>89</v>
      </c>
      <c r="B165" s="162">
        <v>343</v>
      </c>
      <c r="C165" s="12" t="s">
        <v>47</v>
      </c>
      <c r="D165" s="73">
        <v>17000</v>
      </c>
      <c r="E165" s="73">
        <v>6898</v>
      </c>
      <c r="F165" s="697">
        <f>E165/D165</f>
        <v>0.40576470588235292</v>
      </c>
    </row>
    <row r="166" spans="1:6" ht="26.25">
      <c r="A166" s="17"/>
      <c r="B166" s="162">
        <v>3431</v>
      </c>
      <c r="C166" s="12" t="s">
        <v>770</v>
      </c>
      <c r="D166" s="73"/>
      <c r="E166" s="73">
        <v>6898</v>
      </c>
      <c r="F166" s="697"/>
    </row>
    <row r="167" spans="1:6" ht="39">
      <c r="A167" s="160"/>
      <c r="B167" s="163">
        <v>42</v>
      </c>
      <c r="C167" s="164" t="s">
        <v>91</v>
      </c>
      <c r="D167" s="76">
        <v>150000</v>
      </c>
      <c r="E167" s="76">
        <v>23805</v>
      </c>
      <c r="F167" s="700">
        <f>E167/D167</f>
        <v>0.15870000000000001</v>
      </c>
    </row>
    <row r="168" spans="1:6" ht="26.25">
      <c r="A168" s="17" t="s">
        <v>455</v>
      </c>
      <c r="B168" s="162">
        <v>422</v>
      </c>
      <c r="C168" s="12" t="s">
        <v>362</v>
      </c>
      <c r="D168" s="73">
        <v>150000</v>
      </c>
      <c r="E168" s="73">
        <v>23805</v>
      </c>
      <c r="F168" s="697">
        <f>E168/D168</f>
        <v>0.15870000000000001</v>
      </c>
    </row>
    <row r="169" spans="1:6">
      <c r="A169" s="17"/>
      <c r="B169" s="162">
        <v>4222</v>
      </c>
      <c r="C169" s="12" t="s">
        <v>771</v>
      </c>
      <c r="D169" s="73"/>
      <c r="E169" s="73">
        <v>23805</v>
      </c>
      <c r="F169" s="697"/>
    </row>
    <row r="170" spans="1:6">
      <c r="A170" s="17"/>
      <c r="B170" s="162"/>
      <c r="C170" s="12"/>
      <c r="D170" s="73"/>
      <c r="E170" s="73"/>
      <c r="F170" s="697"/>
    </row>
    <row r="171" spans="1:6" ht="26.25">
      <c r="A171" s="573" t="s">
        <v>26</v>
      </c>
      <c r="B171" s="579" t="s">
        <v>76</v>
      </c>
      <c r="C171" s="575" t="s">
        <v>77</v>
      </c>
      <c r="D171" s="576">
        <f>D173</f>
        <v>1930000</v>
      </c>
      <c r="E171" s="576">
        <f>E173</f>
        <v>949320</v>
      </c>
      <c r="F171" s="699">
        <f>E171/D171</f>
        <v>0.49187564766839376</v>
      </c>
    </row>
    <row r="172" spans="1:6" ht="15.75">
      <c r="A172" s="138"/>
      <c r="B172" s="139"/>
      <c r="C172" s="84"/>
      <c r="D172" s="70"/>
      <c r="E172" s="70"/>
      <c r="F172" s="708"/>
    </row>
    <row r="173" spans="1:6">
      <c r="A173" s="214"/>
      <c r="B173" s="21">
        <v>38</v>
      </c>
      <c r="C173" s="7" t="s">
        <v>78</v>
      </c>
      <c r="D173" s="10">
        <f>D174+D176</f>
        <v>1930000</v>
      </c>
      <c r="E173" s="10">
        <f>E174+E176</f>
        <v>949320</v>
      </c>
      <c r="F173" s="696">
        <f>E173/D173</f>
        <v>0.49187564766839376</v>
      </c>
    </row>
    <row r="174" spans="1:6" ht="42" customHeight="1">
      <c r="A174" s="17" t="s">
        <v>456</v>
      </c>
      <c r="B174" s="162">
        <v>381</v>
      </c>
      <c r="C174" s="14" t="s">
        <v>444</v>
      </c>
      <c r="D174" s="73">
        <v>430000</v>
      </c>
      <c r="E174" s="73">
        <v>213840</v>
      </c>
      <c r="F174" s="697">
        <f>E174/D174</f>
        <v>0.49730232558139537</v>
      </c>
    </row>
    <row r="175" spans="1:6" ht="27" customHeight="1">
      <c r="A175" s="17"/>
      <c r="B175" s="162">
        <v>3811</v>
      </c>
      <c r="C175" s="14" t="s">
        <v>809</v>
      </c>
      <c r="D175" s="73"/>
      <c r="E175" s="73">
        <v>213840</v>
      </c>
      <c r="F175" s="697"/>
    </row>
    <row r="176" spans="1:6" ht="39">
      <c r="A176" s="17" t="s">
        <v>94</v>
      </c>
      <c r="B176" s="162">
        <v>381</v>
      </c>
      <c r="C176" s="12" t="s">
        <v>81</v>
      </c>
      <c r="D176" s="91">
        <v>1500000</v>
      </c>
      <c r="E176" s="91">
        <v>735480</v>
      </c>
      <c r="F176" s="698">
        <f>E176/D176</f>
        <v>0.49031999999999998</v>
      </c>
    </row>
    <row r="177" spans="1:6">
      <c r="A177" s="17"/>
      <c r="B177" s="162">
        <v>3811</v>
      </c>
      <c r="C177" s="12" t="s">
        <v>809</v>
      </c>
      <c r="D177" s="91"/>
      <c r="E177" s="91">
        <v>735480</v>
      </c>
      <c r="F177" s="698"/>
    </row>
    <row r="178" spans="1:6">
      <c r="A178" s="124"/>
      <c r="B178" s="137"/>
      <c r="C178" s="35"/>
      <c r="D178" s="27"/>
      <c r="E178" s="27"/>
      <c r="F178" s="693"/>
    </row>
    <row r="179" spans="1:6" ht="15.75">
      <c r="A179" s="620" t="s">
        <v>24</v>
      </c>
      <c r="B179" s="624">
        <v>1003</v>
      </c>
      <c r="C179" s="622" t="s">
        <v>84</v>
      </c>
      <c r="D179" s="623">
        <f>D181+D212+D218+D224+D230+D236+D241+D246+D254+D259+D264</f>
        <v>3646000</v>
      </c>
      <c r="E179" s="623">
        <f>E181+E212+E218+E224+E230+E236+E241+E246+E254+E259+E264</f>
        <v>1183604.3</v>
      </c>
      <c r="F179" s="692">
        <f>E179/D179</f>
        <v>0.3246309105869446</v>
      </c>
    </row>
    <row r="180" spans="1:6" s="180" customFormat="1" ht="15.75">
      <c r="A180" s="349"/>
      <c r="B180" s="350"/>
      <c r="C180" s="172"/>
      <c r="D180" s="173"/>
      <c r="E180" s="173"/>
      <c r="F180" s="709"/>
    </row>
    <row r="181" spans="1:6" ht="16.5" customHeight="1">
      <c r="A181" s="577" t="s">
        <v>26</v>
      </c>
      <c r="B181" s="579" t="s">
        <v>85</v>
      </c>
      <c r="C181" s="575" t="s">
        <v>86</v>
      </c>
      <c r="D181" s="580">
        <f>D183+D190+D203+D207</f>
        <v>386000</v>
      </c>
      <c r="E181" s="576">
        <f>E183+E190+E203+E207</f>
        <v>185662</v>
      </c>
      <c r="F181" s="710">
        <f>E181/D181</f>
        <v>0.48098963730569949</v>
      </c>
    </row>
    <row r="182" spans="1:6">
      <c r="A182" s="141"/>
      <c r="B182" s="137"/>
      <c r="C182" s="35"/>
      <c r="D182" s="27"/>
      <c r="E182" s="27"/>
      <c r="F182" s="693"/>
    </row>
    <row r="183" spans="1:6" ht="18" customHeight="1">
      <c r="A183" s="217"/>
      <c r="B183" s="21">
        <v>31</v>
      </c>
      <c r="C183" s="7" t="s">
        <v>28</v>
      </c>
      <c r="D183" s="10">
        <f>D184+D186+D187</f>
        <v>233000</v>
      </c>
      <c r="E183" s="10">
        <f>E184+E186+E187</f>
        <v>113574</v>
      </c>
      <c r="F183" s="696">
        <f>E183/D183</f>
        <v>0.4874420600858369</v>
      </c>
    </row>
    <row r="184" spans="1:6">
      <c r="A184" s="17" t="s">
        <v>96</v>
      </c>
      <c r="B184" s="162">
        <v>311</v>
      </c>
      <c r="C184" s="12" t="s">
        <v>30</v>
      </c>
      <c r="D184" s="73">
        <v>194000</v>
      </c>
      <c r="E184" s="73">
        <v>96630</v>
      </c>
      <c r="F184" s="697">
        <f>E184/D184</f>
        <v>0.49809278350515462</v>
      </c>
    </row>
    <row r="185" spans="1:6">
      <c r="A185" s="17"/>
      <c r="B185" s="162">
        <v>3111</v>
      </c>
      <c r="C185" s="12" t="s">
        <v>772</v>
      </c>
      <c r="D185" s="73"/>
      <c r="E185" s="73">
        <v>96630</v>
      </c>
      <c r="F185" s="697"/>
    </row>
    <row r="186" spans="1:6" ht="27" customHeight="1">
      <c r="A186" s="17" t="s">
        <v>97</v>
      </c>
      <c r="B186" s="162">
        <v>312</v>
      </c>
      <c r="C186" s="12" t="s">
        <v>88</v>
      </c>
      <c r="D186" s="73">
        <v>5000</v>
      </c>
      <c r="E186" s="73">
        <v>1000</v>
      </c>
      <c r="F186" s="697">
        <f>E186/D186</f>
        <v>0.2</v>
      </c>
    </row>
    <row r="187" spans="1:6">
      <c r="A187" s="17" t="s">
        <v>98</v>
      </c>
      <c r="B187" s="162">
        <v>313</v>
      </c>
      <c r="C187" s="12" t="s">
        <v>90</v>
      </c>
      <c r="D187" s="73">
        <v>34000</v>
      </c>
      <c r="E187" s="73">
        <v>15944</v>
      </c>
      <c r="F187" s="697">
        <f>E187/D187</f>
        <v>0.46894117647058825</v>
      </c>
    </row>
    <row r="188" spans="1:6" ht="26.25">
      <c r="A188" s="214"/>
      <c r="B188" s="162">
        <v>3132</v>
      </c>
      <c r="C188" s="12" t="s">
        <v>751</v>
      </c>
      <c r="D188" s="73"/>
      <c r="E188" s="73">
        <v>15944</v>
      </c>
      <c r="F188" s="697"/>
    </row>
    <row r="189" spans="1:6">
      <c r="A189" s="214"/>
      <c r="B189" s="162"/>
      <c r="C189" s="12"/>
      <c r="D189" s="73"/>
      <c r="E189" s="73"/>
      <c r="F189" s="697"/>
    </row>
    <row r="190" spans="1:6">
      <c r="A190" s="214"/>
      <c r="B190" s="21">
        <v>32</v>
      </c>
      <c r="C190" s="7" t="s">
        <v>35</v>
      </c>
      <c r="D190" s="10">
        <f>D191+D192+D195+D201</f>
        <v>58000</v>
      </c>
      <c r="E190" s="10">
        <f>E191+E192+E195+E201</f>
        <v>21188</v>
      </c>
      <c r="F190" s="696">
        <f>E190/D190</f>
        <v>0.36531034482758623</v>
      </c>
    </row>
    <row r="191" spans="1:6" ht="26.25">
      <c r="A191" s="214" t="s">
        <v>266</v>
      </c>
      <c r="B191" s="230">
        <v>321</v>
      </c>
      <c r="C191" s="14" t="s">
        <v>37</v>
      </c>
      <c r="D191" s="205">
        <v>3000</v>
      </c>
      <c r="E191" s="205">
        <v>0</v>
      </c>
      <c r="F191" s="711">
        <v>0</v>
      </c>
    </row>
    <row r="192" spans="1:6" ht="30.75" customHeight="1">
      <c r="A192" s="17" t="s">
        <v>267</v>
      </c>
      <c r="B192" s="162">
        <v>322</v>
      </c>
      <c r="C192" s="12" t="s">
        <v>39</v>
      </c>
      <c r="D192" s="73">
        <v>20000</v>
      </c>
      <c r="E192" s="73">
        <f>E193+E194</f>
        <v>9662</v>
      </c>
      <c r="F192" s="697">
        <f>E192/D192</f>
        <v>0.48309999999999997</v>
      </c>
    </row>
    <row r="193" spans="1:6" ht="30.75" customHeight="1">
      <c r="A193" s="17"/>
      <c r="B193" s="162">
        <v>3221</v>
      </c>
      <c r="C193" s="12" t="s">
        <v>773</v>
      </c>
      <c r="D193" s="73"/>
      <c r="E193" s="73">
        <v>1720</v>
      </c>
      <c r="F193" s="697"/>
    </row>
    <row r="194" spans="1:6" ht="15" customHeight="1">
      <c r="A194" s="17"/>
      <c r="B194" s="162">
        <v>3223</v>
      </c>
      <c r="C194" s="12" t="s">
        <v>757</v>
      </c>
      <c r="D194" s="73"/>
      <c r="E194" s="73">
        <v>7942</v>
      </c>
      <c r="F194" s="697"/>
    </row>
    <row r="195" spans="1:6">
      <c r="A195" s="214" t="s">
        <v>101</v>
      </c>
      <c r="B195" s="162">
        <v>323</v>
      </c>
      <c r="C195" s="12" t="s">
        <v>41</v>
      </c>
      <c r="D195" s="73">
        <v>30000</v>
      </c>
      <c r="E195" s="73">
        <f>E196+E197+E198+E199</f>
        <v>11526</v>
      </c>
      <c r="F195" s="697">
        <f>E195/D195</f>
        <v>0.38419999999999999</v>
      </c>
    </row>
    <row r="196" spans="1:6" ht="26.25">
      <c r="A196" s="214"/>
      <c r="B196" s="162">
        <v>3231</v>
      </c>
      <c r="C196" s="12" t="s">
        <v>761</v>
      </c>
      <c r="D196" s="73"/>
      <c r="E196" s="73">
        <v>1562</v>
      </c>
      <c r="F196" s="697"/>
    </row>
    <row r="197" spans="1:6" ht="26.25">
      <c r="A197" s="214"/>
      <c r="B197" s="162">
        <v>3232</v>
      </c>
      <c r="C197" s="12" t="s">
        <v>774</v>
      </c>
      <c r="D197" s="73"/>
      <c r="E197" s="73">
        <v>453</v>
      </c>
      <c r="F197" s="697"/>
    </row>
    <row r="198" spans="1:6">
      <c r="A198" s="214"/>
      <c r="B198" s="162">
        <v>3234</v>
      </c>
      <c r="C198" s="12" t="s">
        <v>764</v>
      </c>
      <c r="D198" s="73"/>
      <c r="E198" s="73">
        <v>511</v>
      </c>
      <c r="F198" s="697"/>
    </row>
    <row r="199" spans="1:6" ht="26.25">
      <c r="A199" s="214"/>
      <c r="B199" s="162">
        <v>3237</v>
      </c>
      <c r="C199" s="12" t="s">
        <v>775</v>
      </c>
      <c r="D199" s="73"/>
      <c r="E199" s="73">
        <v>9000</v>
      </c>
      <c r="F199" s="697"/>
    </row>
    <row r="200" spans="1:6">
      <c r="A200" s="214"/>
      <c r="B200" s="162"/>
      <c r="C200" s="12"/>
      <c r="D200" s="73"/>
      <c r="E200" s="73"/>
      <c r="F200" s="697"/>
    </row>
    <row r="201" spans="1:6" ht="26.25">
      <c r="A201" s="214" t="s">
        <v>363</v>
      </c>
      <c r="B201" s="162">
        <v>329</v>
      </c>
      <c r="C201" s="12" t="s">
        <v>43</v>
      </c>
      <c r="D201" s="73">
        <v>5000</v>
      </c>
      <c r="E201" s="73">
        <v>0</v>
      </c>
      <c r="F201" s="697">
        <v>0</v>
      </c>
    </row>
    <row r="202" spans="1:6">
      <c r="A202" s="214"/>
      <c r="B202" s="162"/>
      <c r="C202" s="12"/>
      <c r="D202" s="73"/>
      <c r="E202" s="73"/>
      <c r="F202" s="697"/>
    </row>
    <row r="203" spans="1:6">
      <c r="A203" s="363"/>
      <c r="B203" s="163">
        <v>34</v>
      </c>
      <c r="C203" s="164" t="s">
        <v>45</v>
      </c>
      <c r="D203" s="76">
        <v>5000</v>
      </c>
      <c r="E203" s="76">
        <v>1331</v>
      </c>
      <c r="F203" s="700">
        <f>E203/D203</f>
        <v>0.26619999999999999</v>
      </c>
    </row>
    <row r="204" spans="1:6">
      <c r="A204" s="214" t="s">
        <v>103</v>
      </c>
      <c r="B204" s="162">
        <v>343</v>
      </c>
      <c r="C204" s="12" t="s">
        <v>47</v>
      </c>
      <c r="D204" s="73">
        <v>5000</v>
      </c>
      <c r="E204" s="73">
        <v>1331</v>
      </c>
      <c r="F204" s="697">
        <f>E204/D204</f>
        <v>0.26619999999999999</v>
      </c>
    </row>
    <row r="205" spans="1:6" ht="26.25">
      <c r="A205" s="214"/>
      <c r="B205" s="162">
        <v>3431</v>
      </c>
      <c r="C205" s="12" t="s">
        <v>776</v>
      </c>
      <c r="D205" s="73"/>
      <c r="E205" s="73">
        <v>1331</v>
      </c>
      <c r="F205" s="697"/>
    </row>
    <row r="206" spans="1:6">
      <c r="A206" s="214"/>
      <c r="B206" s="162"/>
      <c r="C206" s="12"/>
      <c r="D206" s="73"/>
      <c r="E206" s="73"/>
      <c r="F206" s="697"/>
    </row>
    <row r="207" spans="1:6" ht="41.25" customHeight="1">
      <c r="A207" s="214"/>
      <c r="B207" s="21">
        <v>42</v>
      </c>
      <c r="C207" s="7" t="s">
        <v>91</v>
      </c>
      <c r="D207" s="10">
        <f>D208+D210</f>
        <v>90000</v>
      </c>
      <c r="E207" s="10">
        <f>E208+E210</f>
        <v>49569</v>
      </c>
      <c r="F207" s="696">
        <f>E207/D207</f>
        <v>0.55076666666666663</v>
      </c>
    </row>
    <row r="208" spans="1:6">
      <c r="A208" s="17" t="s">
        <v>268</v>
      </c>
      <c r="B208" s="162">
        <v>424</v>
      </c>
      <c r="C208" s="12" t="s">
        <v>92</v>
      </c>
      <c r="D208" s="73">
        <v>80000</v>
      </c>
      <c r="E208" s="205">
        <v>49569</v>
      </c>
      <c r="F208" s="697">
        <f>E208/D208</f>
        <v>0.61961250000000001</v>
      </c>
    </row>
    <row r="209" spans="1:6">
      <c r="A209" s="17"/>
      <c r="B209" s="162">
        <v>4241</v>
      </c>
      <c r="C209" s="12" t="s">
        <v>92</v>
      </c>
      <c r="D209" s="73"/>
      <c r="E209" s="205">
        <v>49569</v>
      </c>
      <c r="F209" s="697"/>
    </row>
    <row r="210" spans="1:6">
      <c r="A210" s="214" t="s">
        <v>583</v>
      </c>
      <c r="B210" s="162">
        <v>422</v>
      </c>
      <c r="C210" s="12" t="s">
        <v>56</v>
      </c>
      <c r="D210" s="73">
        <v>10000</v>
      </c>
      <c r="E210" s="205">
        <v>0</v>
      </c>
      <c r="F210" s="697">
        <v>0</v>
      </c>
    </row>
    <row r="211" spans="1:6">
      <c r="A211" s="214"/>
      <c r="B211" s="162"/>
      <c r="C211" s="12"/>
      <c r="D211" s="73"/>
      <c r="E211" s="73"/>
      <c r="F211" s="697"/>
    </row>
    <row r="212" spans="1:6" ht="81" customHeight="1">
      <c r="A212" s="577" t="s">
        <v>26</v>
      </c>
      <c r="B212" s="579" t="s">
        <v>93</v>
      </c>
      <c r="C212" s="575" t="s">
        <v>512</v>
      </c>
      <c r="D212" s="580">
        <v>700000</v>
      </c>
      <c r="E212" s="576">
        <v>196868.8</v>
      </c>
      <c r="F212" s="710">
        <f>E212/D212</f>
        <v>0.28124114285714286</v>
      </c>
    </row>
    <row r="213" spans="1:6" ht="15.75">
      <c r="A213" s="142"/>
      <c r="B213" s="143"/>
      <c r="C213" s="144"/>
      <c r="D213" s="145"/>
      <c r="E213" s="27"/>
      <c r="F213" s="712"/>
    </row>
    <row r="214" spans="1:6">
      <c r="A214" s="217"/>
      <c r="B214" s="21">
        <v>32</v>
      </c>
      <c r="C214" s="7" t="s">
        <v>35</v>
      </c>
      <c r="D214" s="10">
        <v>700000</v>
      </c>
      <c r="E214" s="10">
        <v>196868.8</v>
      </c>
      <c r="F214" s="696">
        <f>E214/D214</f>
        <v>0.28124114285714286</v>
      </c>
    </row>
    <row r="215" spans="1:6" ht="27" customHeight="1">
      <c r="A215" s="17" t="s">
        <v>584</v>
      </c>
      <c r="B215" s="162">
        <v>329</v>
      </c>
      <c r="C215" s="12" t="s">
        <v>43</v>
      </c>
      <c r="D215" s="73">
        <v>700000</v>
      </c>
      <c r="E215" s="73">
        <v>196868.8</v>
      </c>
      <c r="F215" s="697">
        <f>E215/D215</f>
        <v>0.28124114285714286</v>
      </c>
    </row>
    <row r="216" spans="1:6" ht="27" customHeight="1">
      <c r="A216" s="17"/>
      <c r="B216" s="162">
        <v>3299</v>
      </c>
      <c r="C216" s="12" t="s">
        <v>44</v>
      </c>
      <c r="D216" s="73"/>
      <c r="E216" s="73">
        <v>196868.8</v>
      </c>
      <c r="F216" s="697"/>
    </row>
    <row r="217" spans="1:6">
      <c r="A217" s="123"/>
      <c r="B217" s="137"/>
      <c r="C217" s="35"/>
      <c r="D217" s="27"/>
      <c r="E217" s="27"/>
      <c r="F217" s="693"/>
    </row>
    <row r="218" spans="1:6" ht="30.75" customHeight="1">
      <c r="A218" s="577" t="s">
        <v>26</v>
      </c>
      <c r="B218" s="579" t="s">
        <v>434</v>
      </c>
      <c r="C218" s="575" t="s">
        <v>95</v>
      </c>
      <c r="D218" s="580">
        <v>850000</v>
      </c>
      <c r="E218" s="576">
        <v>452952.5</v>
      </c>
      <c r="F218" s="710">
        <f>E218/D218</f>
        <v>0.53288529411764707</v>
      </c>
    </row>
    <row r="219" spans="1:6" s="147" customFormat="1" ht="17.25" customHeight="1">
      <c r="A219" s="146"/>
      <c r="B219" s="139"/>
      <c r="C219" s="84"/>
      <c r="D219" s="105"/>
      <c r="E219" s="70"/>
      <c r="F219" s="713"/>
    </row>
    <row r="220" spans="1:6" ht="26.25">
      <c r="A220" s="78"/>
      <c r="B220" s="148">
        <v>38</v>
      </c>
      <c r="C220" s="82" t="s">
        <v>50</v>
      </c>
      <c r="D220" s="67">
        <v>850000</v>
      </c>
      <c r="E220" s="33">
        <v>452952.5</v>
      </c>
      <c r="F220" s="714">
        <f>E220/D220</f>
        <v>0.53288529411764707</v>
      </c>
    </row>
    <row r="221" spans="1:6" ht="20.25" customHeight="1">
      <c r="A221" s="78" t="s">
        <v>585</v>
      </c>
      <c r="B221" s="149">
        <v>381</v>
      </c>
      <c r="C221" s="80" t="s">
        <v>51</v>
      </c>
      <c r="D221" s="150">
        <v>850000</v>
      </c>
      <c r="E221" s="73">
        <v>452952.5</v>
      </c>
      <c r="F221" s="715">
        <f>E221/D221</f>
        <v>0.53288529411764707</v>
      </c>
    </row>
    <row r="222" spans="1:6" ht="27" customHeight="1">
      <c r="A222" s="78"/>
      <c r="B222" s="149">
        <v>3811</v>
      </c>
      <c r="C222" s="80" t="s">
        <v>809</v>
      </c>
      <c r="D222" s="150"/>
      <c r="E222" s="73">
        <v>452952.5</v>
      </c>
      <c r="F222" s="715"/>
    </row>
    <row r="223" spans="1:6" ht="17.25" customHeight="1">
      <c r="A223" s="78"/>
      <c r="B223" s="149"/>
      <c r="C223" s="80"/>
      <c r="D223" s="150"/>
      <c r="E223" s="203"/>
      <c r="F223" s="715"/>
    </row>
    <row r="224" spans="1:6" ht="31.5" customHeight="1">
      <c r="A224" s="356" t="s">
        <v>26</v>
      </c>
      <c r="B224" s="237" t="s">
        <v>261</v>
      </c>
      <c r="C224" s="235" t="s">
        <v>354</v>
      </c>
      <c r="D224" s="335">
        <v>600000</v>
      </c>
      <c r="E224" s="229">
        <v>255996</v>
      </c>
      <c r="F224" s="716">
        <f>E224/D224</f>
        <v>0.42665999999999998</v>
      </c>
    </row>
    <row r="225" spans="1:6" ht="14.25" customHeight="1">
      <c r="A225" s="78"/>
      <c r="B225" s="149"/>
      <c r="C225" s="80"/>
      <c r="D225" s="150"/>
      <c r="E225" s="73"/>
      <c r="F225" s="715"/>
    </row>
    <row r="226" spans="1:6" ht="17.25" customHeight="1">
      <c r="A226" s="231"/>
      <c r="B226" s="148">
        <v>38</v>
      </c>
      <c r="C226" s="82" t="s">
        <v>78</v>
      </c>
      <c r="D226" s="67">
        <v>600000</v>
      </c>
      <c r="E226" s="76">
        <v>255996</v>
      </c>
      <c r="F226" s="714">
        <f>E226/D226</f>
        <v>0.42665999999999998</v>
      </c>
    </row>
    <row r="227" spans="1:6" ht="23.25" customHeight="1">
      <c r="A227" s="78" t="s">
        <v>108</v>
      </c>
      <c r="B227" s="149">
        <v>381</v>
      </c>
      <c r="C227" s="80" t="s">
        <v>51</v>
      </c>
      <c r="D227" s="150">
        <v>600000</v>
      </c>
      <c r="E227" s="73">
        <v>255996</v>
      </c>
      <c r="F227" s="715">
        <f>E227/D227</f>
        <v>0.42665999999999998</v>
      </c>
    </row>
    <row r="228" spans="1:6" ht="27.75" customHeight="1">
      <c r="A228" s="78"/>
      <c r="B228" s="149">
        <v>3811</v>
      </c>
      <c r="C228" s="80" t="s">
        <v>809</v>
      </c>
      <c r="D228" s="150"/>
      <c r="E228" s="73">
        <v>255996</v>
      </c>
      <c r="F228" s="715"/>
    </row>
    <row r="229" spans="1:6" ht="15.75" customHeight="1">
      <c r="A229" s="78"/>
      <c r="B229" s="149"/>
      <c r="C229" s="80"/>
      <c r="D229" s="150"/>
      <c r="E229" s="73"/>
      <c r="F229" s="715"/>
    </row>
    <row r="230" spans="1:6" ht="26.25" customHeight="1">
      <c r="A230" s="416" t="s">
        <v>453</v>
      </c>
      <c r="B230" s="417" t="s">
        <v>452</v>
      </c>
      <c r="C230" s="235" t="s">
        <v>353</v>
      </c>
      <c r="D230" s="236">
        <f>D232</f>
        <v>60000</v>
      </c>
      <c r="E230" s="236">
        <f>E232</f>
        <v>0</v>
      </c>
      <c r="F230" s="707">
        <v>0</v>
      </c>
    </row>
    <row r="231" spans="1:6" ht="15.75" customHeight="1">
      <c r="A231" s="349"/>
      <c r="B231" s="350"/>
      <c r="C231" s="172"/>
      <c r="D231" s="173"/>
      <c r="E231" s="173"/>
      <c r="F231" s="709"/>
    </row>
    <row r="232" spans="1:6" ht="15.75" customHeight="1">
      <c r="A232" s="353"/>
      <c r="B232" s="148">
        <v>32</v>
      </c>
      <c r="C232" s="82" t="s">
        <v>35</v>
      </c>
      <c r="D232" s="83">
        <f>D233+D234</f>
        <v>60000</v>
      </c>
      <c r="E232" s="83">
        <f>E233+E234</f>
        <v>0</v>
      </c>
      <c r="F232" s="717">
        <v>0</v>
      </c>
    </row>
    <row r="233" spans="1:6" ht="15.75" customHeight="1">
      <c r="A233" s="354">
        <v>43</v>
      </c>
      <c r="B233" s="151">
        <v>323</v>
      </c>
      <c r="C233" s="19" t="s">
        <v>41</v>
      </c>
      <c r="D233" s="232">
        <v>40000</v>
      </c>
      <c r="E233" s="232">
        <v>0</v>
      </c>
      <c r="F233" s="718">
        <v>0</v>
      </c>
    </row>
    <row r="234" spans="1:6" ht="24.75" customHeight="1">
      <c r="A234" s="354">
        <v>44</v>
      </c>
      <c r="B234" s="151">
        <v>329</v>
      </c>
      <c r="C234" s="19" t="s">
        <v>43</v>
      </c>
      <c r="D234" s="232">
        <v>20000</v>
      </c>
      <c r="E234" s="232">
        <v>0</v>
      </c>
      <c r="F234" s="718">
        <v>0</v>
      </c>
    </row>
    <row r="235" spans="1:6" ht="15.75">
      <c r="A235" s="349"/>
      <c r="B235" s="350"/>
      <c r="C235" s="172"/>
      <c r="D235" s="173"/>
      <c r="E235" s="173"/>
      <c r="F235" s="709"/>
    </row>
    <row r="236" spans="1:6" ht="39.75" customHeight="1">
      <c r="A236" s="420" t="s">
        <v>26</v>
      </c>
      <c r="B236" s="529" t="s">
        <v>385</v>
      </c>
      <c r="C236" s="530" t="s">
        <v>237</v>
      </c>
      <c r="D236" s="581">
        <v>50000</v>
      </c>
      <c r="E236" s="423">
        <v>10000</v>
      </c>
      <c r="F236" s="719">
        <f>E236/D236</f>
        <v>0.2</v>
      </c>
    </row>
    <row r="237" spans="1:6" ht="42.75" customHeight="1">
      <c r="A237" s="154"/>
      <c r="B237" s="153">
        <v>36</v>
      </c>
      <c r="C237" s="20" t="s">
        <v>216</v>
      </c>
      <c r="D237" s="71">
        <v>50000</v>
      </c>
      <c r="E237" s="76">
        <v>10000</v>
      </c>
      <c r="F237" s="720">
        <f>E237/D237</f>
        <v>0.2</v>
      </c>
    </row>
    <row r="238" spans="1:6" ht="41.25" customHeight="1">
      <c r="A238" s="154" t="s">
        <v>331</v>
      </c>
      <c r="B238" s="151">
        <v>366</v>
      </c>
      <c r="C238" s="19" t="s">
        <v>238</v>
      </c>
      <c r="D238" s="16">
        <v>50000</v>
      </c>
      <c r="E238" s="73">
        <v>10000</v>
      </c>
      <c r="F238" s="721">
        <f>E238/D238</f>
        <v>0.2</v>
      </c>
    </row>
    <row r="239" spans="1:6" ht="53.25" customHeight="1">
      <c r="A239" s="154"/>
      <c r="B239" s="151">
        <v>3661</v>
      </c>
      <c r="C239" s="19" t="s">
        <v>806</v>
      </c>
      <c r="D239" s="16"/>
      <c r="E239" s="73">
        <v>10000</v>
      </c>
      <c r="F239" s="721"/>
    </row>
    <row r="240" spans="1:6" ht="15.75">
      <c r="A240" s="142"/>
      <c r="B240" s="151"/>
      <c r="C240" s="19"/>
      <c r="D240" s="152"/>
      <c r="E240" s="74"/>
      <c r="F240" s="722"/>
    </row>
    <row r="241" spans="1:6" ht="57" customHeight="1">
      <c r="A241" s="577" t="s">
        <v>26</v>
      </c>
      <c r="B241" s="579" t="s">
        <v>386</v>
      </c>
      <c r="C241" s="575" t="s">
        <v>606</v>
      </c>
      <c r="D241" s="580">
        <v>20000</v>
      </c>
      <c r="E241" s="576">
        <v>0</v>
      </c>
      <c r="F241" s="710">
        <f>E241/D241</f>
        <v>0</v>
      </c>
    </row>
    <row r="242" spans="1:6" ht="15.75">
      <c r="A242" s="156"/>
      <c r="B242" s="139"/>
      <c r="C242" s="84"/>
      <c r="D242" s="105"/>
      <c r="E242" s="70"/>
      <c r="F242" s="713"/>
    </row>
    <row r="243" spans="1:6">
      <c r="A243" s="160"/>
      <c r="B243" s="163">
        <v>38</v>
      </c>
      <c r="C243" s="164" t="s">
        <v>78</v>
      </c>
      <c r="D243" s="76">
        <v>20000</v>
      </c>
      <c r="E243" s="76">
        <v>0</v>
      </c>
      <c r="F243" s="700">
        <f>E243/D243</f>
        <v>0</v>
      </c>
    </row>
    <row r="244" spans="1:6">
      <c r="A244" s="17" t="s">
        <v>364</v>
      </c>
      <c r="B244" s="162">
        <v>381</v>
      </c>
      <c r="C244" s="12" t="s">
        <v>582</v>
      </c>
      <c r="D244" s="73">
        <v>20000</v>
      </c>
      <c r="E244" s="73">
        <v>0</v>
      </c>
      <c r="F244" s="697">
        <f>E244/D244</f>
        <v>0</v>
      </c>
    </row>
    <row r="245" spans="1:6">
      <c r="A245" s="17"/>
      <c r="B245" s="137"/>
      <c r="C245" s="35"/>
      <c r="D245" s="27"/>
      <c r="E245" s="27"/>
      <c r="F245" s="693"/>
    </row>
    <row r="246" spans="1:6" ht="27" customHeight="1">
      <c r="A246" s="577" t="s">
        <v>53</v>
      </c>
      <c r="B246" s="579" t="s">
        <v>99</v>
      </c>
      <c r="C246" s="575" t="s">
        <v>239</v>
      </c>
      <c r="D246" s="580">
        <f>D248+D251</f>
        <v>400000</v>
      </c>
      <c r="E246" s="576">
        <f>E248+E251</f>
        <v>0</v>
      </c>
      <c r="F246" s="710">
        <f>E246/D246</f>
        <v>0</v>
      </c>
    </row>
    <row r="247" spans="1:6" ht="15.75">
      <c r="A247" s="155"/>
      <c r="B247" s="139"/>
      <c r="C247" s="84"/>
      <c r="D247" s="105"/>
      <c r="E247" s="70"/>
      <c r="F247" s="713"/>
    </row>
    <row r="248" spans="1:6">
      <c r="A248" s="214"/>
      <c r="B248" s="21">
        <v>32</v>
      </c>
      <c r="C248" s="7" t="s">
        <v>35</v>
      </c>
      <c r="D248" s="10">
        <v>20000</v>
      </c>
      <c r="E248" s="10">
        <v>0</v>
      </c>
      <c r="F248" s="696">
        <f>E248/D248</f>
        <v>0</v>
      </c>
    </row>
    <row r="249" spans="1:6">
      <c r="A249" s="17" t="s">
        <v>373</v>
      </c>
      <c r="B249" s="162">
        <v>323</v>
      </c>
      <c r="C249" s="14" t="s">
        <v>41</v>
      </c>
      <c r="D249" s="73">
        <v>20000</v>
      </c>
      <c r="E249" s="73">
        <v>0</v>
      </c>
      <c r="F249" s="697">
        <f>E249/D249</f>
        <v>0</v>
      </c>
    </row>
    <row r="250" spans="1:6">
      <c r="A250" s="220"/>
      <c r="B250" s="219"/>
      <c r="C250" s="221"/>
      <c r="D250" s="222"/>
      <c r="E250" s="223"/>
      <c r="F250" s="723"/>
    </row>
    <row r="251" spans="1:6" ht="39">
      <c r="A251" s="217"/>
      <c r="B251" s="21">
        <v>42</v>
      </c>
      <c r="C251" s="7" t="s">
        <v>102</v>
      </c>
      <c r="D251" s="10">
        <v>380000</v>
      </c>
      <c r="E251" s="10">
        <v>0</v>
      </c>
      <c r="F251" s="696">
        <f>E251/D251</f>
        <v>0</v>
      </c>
    </row>
    <row r="252" spans="1:6">
      <c r="A252" s="17" t="s">
        <v>365</v>
      </c>
      <c r="B252" s="162">
        <v>421</v>
      </c>
      <c r="C252" s="12" t="s">
        <v>83</v>
      </c>
      <c r="D252" s="73">
        <v>380000</v>
      </c>
      <c r="E252" s="73">
        <v>0</v>
      </c>
      <c r="F252" s="697">
        <f>E252/D252</f>
        <v>0</v>
      </c>
    </row>
    <row r="253" spans="1:6">
      <c r="A253" s="17"/>
      <c r="B253" s="162"/>
      <c r="C253" s="12"/>
      <c r="D253" s="73"/>
      <c r="E253" s="73"/>
      <c r="F253" s="697"/>
    </row>
    <row r="254" spans="1:6" ht="68.25" customHeight="1">
      <c r="A254" s="225" t="s">
        <v>53</v>
      </c>
      <c r="B254" s="321" t="s">
        <v>387</v>
      </c>
      <c r="C254" s="226" t="s">
        <v>338</v>
      </c>
      <c r="D254" s="229">
        <v>320000</v>
      </c>
      <c r="E254" s="229">
        <v>0</v>
      </c>
      <c r="F254" s="724">
        <f>E254/D254</f>
        <v>0</v>
      </c>
    </row>
    <row r="255" spans="1:6">
      <c r="A255" s="17"/>
      <c r="B255" s="162"/>
      <c r="C255" s="12"/>
      <c r="D255" s="73"/>
      <c r="E255" s="73"/>
      <c r="F255" s="697"/>
    </row>
    <row r="256" spans="1:6">
      <c r="A256" s="160"/>
      <c r="B256" s="163">
        <v>38</v>
      </c>
      <c r="C256" s="164" t="s">
        <v>78</v>
      </c>
      <c r="D256" s="76">
        <v>320000</v>
      </c>
      <c r="E256" s="76">
        <v>0</v>
      </c>
      <c r="F256" s="700">
        <f>E256/D256</f>
        <v>0</v>
      </c>
    </row>
    <row r="257" spans="1:6" ht="26.25">
      <c r="A257" s="17" t="s">
        <v>374</v>
      </c>
      <c r="B257" s="162">
        <v>382</v>
      </c>
      <c r="C257" s="12" t="s">
        <v>553</v>
      </c>
      <c r="D257" s="73">
        <v>320000</v>
      </c>
      <c r="E257" s="73">
        <v>0</v>
      </c>
      <c r="F257" s="697">
        <f>E257/D257</f>
        <v>0</v>
      </c>
    </row>
    <row r="258" spans="1:6">
      <c r="A258" s="17"/>
      <c r="B258" s="162"/>
      <c r="C258" s="12"/>
      <c r="D258" s="73"/>
      <c r="E258" s="73"/>
      <c r="F258" s="697"/>
    </row>
    <row r="259" spans="1:6" ht="51.75">
      <c r="A259" s="420" t="s">
        <v>53</v>
      </c>
      <c r="B259" s="421" t="s">
        <v>451</v>
      </c>
      <c r="C259" s="422" t="s">
        <v>599</v>
      </c>
      <c r="D259" s="423">
        <v>60000</v>
      </c>
      <c r="E259" s="423">
        <v>0</v>
      </c>
      <c r="F259" s="702">
        <f>E259/D259</f>
        <v>0</v>
      </c>
    </row>
    <row r="260" spans="1:6">
      <c r="A260" s="17"/>
      <c r="B260" s="162"/>
      <c r="C260" s="12"/>
      <c r="D260" s="73"/>
      <c r="E260" s="73"/>
      <c r="F260" s="697"/>
    </row>
    <row r="261" spans="1:6" ht="39">
      <c r="A261" s="160"/>
      <c r="B261" s="163">
        <v>42</v>
      </c>
      <c r="C261" s="164" t="s">
        <v>102</v>
      </c>
      <c r="D261" s="76">
        <v>60000</v>
      </c>
      <c r="E261" s="76">
        <v>0</v>
      </c>
      <c r="F261" s="700">
        <f>E261/D261</f>
        <v>0</v>
      </c>
    </row>
    <row r="262" spans="1:6" ht="15" customHeight="1">
      <c r="A262" s="214" t="s">
        <v>375</v>
      </c>
      <c r="B262" s="162">
        <v>421</v>
      </c>
      <c r="C262" s="12" t="s">
        <v>83</v>
      </c>
      <c r="D262" s="73">
        <v>60000</v>
      </c>
      <c r="E262" s="73">
        <v>0</v>
      </c>
      <c r="F262" s="697">
        <f>E262/D262</f>
        <v>0</v>
      </c>
    </row>
    <row r="263" spans="1:6" ht="15" customHeight="1">
      <c r="A263" s="214"/>
      <c r="B263" s="162"/>
      <c r="C263" s="12"/>
      <c r="D263" s="73"/>
      <c r="E263" s="73"/>
      <c r="F263" s="697"/>
    </row>
    <row r="264" spans="1:6" ht="53.25" customHeight="1">
      <c r="A264" s="603" t="s">
        <v>53</v>
      </c>
      <c r="B264" s="421" t="s">
        <v>551</v>
      </c>
      <c r="C264" s="422" t="s">
        <v>552</v>
      </c>
      <c r="D264" s="423">
        <v>200000</v>
      </c>
      <c r="E264" s="423">
        <v>82125</v>
      </c>
      <c r="F264" s="702">
        <f>E264/D264</f>
        <v>0.41062500000000002</v>
      </c>
    </row>
    <row r="265" spans="1:6" ht="15" customHeight="1">
      <c r="A265" s="214"/>
      <c r="B265" s="162"/>
      <c r="C265" s="12"/>
      <c r="D265" s="73"/>
      <c r="E265" s="73"/>
      <c r="F265" s="697"/>
    </row>
    <row r="266" spans="1:6" ht="43.5" customHeight="1">
      <c r="A266" s="363"/>
      <c r="B266" s="163">
        <v>42</v>
      </c>
      <c r="C266" s="164" t="s">
        <v>102</v>
      </c>
      <c r="D266" s="76">
        <v>200000</v>
      </c>
      <c r="E266" s="76">
        <v>82125</v>
      </c>
      <c r="F266" s="700">
        <f>E266/D266</f>
        <v>0.41062500000000002</v>
      </c>
    </row>
    <row r="267" spans="1:6" ht="26.25" customHeight="1">
      <c r="A267" s="214" t="s">
        <v>376</v>
      </c>
      <c r="B267" s="162">
        <v>421</v>
      </c>
      <c r="C267" s="12" t="s">
        <v>83</v>
      </c>
      <c r="D267" s="73">
        <v>200000</v>
      </c>
      <c r="E267" s="73">
        <v>82125</v>
      </c>
      <c r="F267" s="697">
        <f>E267/D267</f>
        <v>0.41062500000000002</v>
      </c>
    </row>
    <row r="268" spans="1:6" ht="26.25" customHeight="1">
      <c r="A268" s="214"/>
      <c r="B268" s="162">
        <v>4214</v>
      </c>
      <c r="C268" s="12" t="s">
        <v>258</v>
      </c>
      <c r="D268" s="73"/>
      <c r="E268" s="73">
        <v>82125</v>
      </c>
      <c r="F268" s="697"/>
    </row>
    <row r="269" spans="1:6" ht="15" customHeight="1">
      <c r="A269" s="123"/>
      <c r="B269" s="137"/>
      <c r="C269" s="35"/>
      <c r="D269" s="27"/>
      <c r="E269" s="27"/>
      <c r="F269" s="693"/>
    </row>
    <row r="270" spans="1:6" ht="15.75">
      <c r="A270" s="620" t="s">
        <v>24</v>
      </c>
      <c r="B270" s="624">
        <v>1004</v>
      </c>
      <c r="C270" s="622" t="s">
        <v>104</v>
      </c>
      <c r="D270" s="623">
        <f>D272+D278+D284+D298+D304+D311+D317+D326+D331+D337+D343</f>
        <v>5280000</v>
      </c>
      <c r="E270" s="623">
        <f>E272+E278+E284+E298+E304+E311+E317+E326+E331+E337+E343</f>
        <v>3321927.86</v>
      </c>
      <c r="F270" s="692">
        <f>E270/D270</f>
        <v>0.62915300378787875</v>
      </c>
    </row>
    <row r="271" spans="1:6" s="180" customFormat="1">
      <c r="A271" s="353"/>
      <c r="B271" s="148"/>
      <c r="C271" s="82"/>
      <c r="D271" s="83"/>
      <c r="E271" s="83"/>
      <c r="F271" s="717"/>
    </row>
    <row r="272" spans="1:6" ht="26.25">
      <c r="A272" s="577" t="s">
        <v>26</v>
      </c>
      <c r="B272" s="579" t="s">
        <v>105</v>
      </c>
      <c r="C272" s="575" t="s">
        <v>106</v>
      </c>
      <c r="D272" s="576">
        <v>3600000</v>
      </c>
      <c r="E272" s="576">
        <v>2415000</v>
      </c>
      <c r="F272" s="699">
        <f>E272/D272</f>
        <v>0.67083333333333328</v>
      </c>
    </row>
    <row r="273" spans="1:6">
      <c r="A273" s="124"/>
      <c r="B273" s="137"/>
      <c r="C273" s="35"/>
      <c r="D273" s="27"/>
      <c r="E273" s="27"/>
      <c r="F273" s="693"/>
    </row>
    <row r="274" spans="1:6">
      <c r="A274" s="217"/>
      <c r="B274" s="21">
        <v>38</v>
      </c>
      <c r="C274" s="7" t="s">
        <v>107</v>
      </c>
      <c r="D274" s="10">
        <v>3600000</v>
      </c>
      <c r="E274" s="10">
        <v>2415000</v>
      </c>
      <c r="F274" s="696">
        <f>E274/D274</f>
        <v>0.67083333333333328</v>
      </c>
    </row>
    <row r="275" spans="1:6" ht="21" customHeight="1">
      <c r="A275" s="17" t="s">
        <v>377</v>
      </c>
      <c r="B275" s="162">
        <v>381</v>
      </c>
      <c r="C275" s="12" t="s">
        <v>405</v>
      </c>
      <c r="D275" s="91">
        <v>3600000</v>
      </c>
      <c r="E275" s="91">
        <v>2415000</v>
      </c>
      <c r="F275" s="698">
        <f>E275/D275</f>
        <v>0.67083333333333328</v>
      </c>
    </row>
    <row r="276" spans="1:6" ht="27" customHeight="1">
      <c r="A276" s="17"/>
      <c r="B276" s="162">
        <v>3811</v>
      </c>
      <c r="C276" s="12" t="s">
        <v>809</v>
      </c>
      <c r="D276" s="91"/>
      <c r="E276" s="91">
        <v>2415000</v>
      </c>
      <c r="F276" s="698"/>
    </row>
    <row r="277" spans="1:6" ht="15" customHeight="1">
      <c r="A277" s="17"/>
      <c r="B277" s="162"/>
      <c r="C277" s="12"/>
      <c r="D277" s="91"/>
      <c r="E277" s="91"/>
      <c r="F277" s="698"/>
    </row>
    <row r="278" spans="1:6" ht="41.25" customHeight="1">
      <c r="A278" s="225" t="s">
        <v>26</v>
      </c>
      <c r="B278" s="321" t="s">
        <v>109</v>
      </c>
      <c r="C278" s="226" t="s">
        <v>388</v>
      </c>
      <c r="D278" s="227">
        <v>200000</v>
      </c>
      <c r="E278" s="227">
        <v>22600</v>
      </c>
      <c r="F278" s="725">
        <f>E278/D278</f>
        <v>0.113</v>
      </c>
    </row>
    <row r="279" spans="1:6" s="180" customFormat="1" ht="15.75" customHeight="1">
      <c r="A279" s="351"/>
      <c r="B279" s="253"/>
      <c r="C279" s="254"/>
      <c r="D279" s="352"/>
      <c r="E279" s="352"/>
      <c r="F279" s="726"/>
    </row>
    <row r="280" spans="1:6" ht="17.25" customHeight="1">
      <c r="A280" s="160"/>
      <c r="B280" s="163">
        <v>38</v>
      </c>
      <c r="C280" s="164" t="s">
        <v>78</v>
      </c>
      <c r="D280" s="89">
        <v>200000</v>
      </c>
      <c r="E280" s="89">
        <v>22600</v>
      </c>
      <c r="F280" s="727">
        <f>E280/D280</f>
        <v>0.113</v>
      </c>
    </row>
    <row r="281" spans="1:6" ht="26.25">
      <c r="A281" s="17" t="s">
        <v>378</v>
      </c>
      <c r="B281" s="162">
        <v>381</v>
      </c>
      <c r="C281" s="12" t="s">
        <v>253</v>
      </c>
      <c r="D281" s="91">
        <v>200000</v>
      </c>
      <c r="E281" s="73">
        <v>22600</v>
      </c>
      <c r="F281" s="698">
        <f>E281/D281</f>
        <v>0.113</v>
      </c>
    </row>
    <row r="282" spans="1:6">
      <c r="A282" s="17"/>
      <c r="B282" s="162">
        <v>3811</v>
      </c>
      <c r="C282" s="12" t="s">
        <v>809</v>
      </c>
      <c r="D282" s="91"/>
      <c r="E282" s="73">
        <v>22600</v>
      </c>
      <c r="F282" s="698"/>
    </row>
    <row r="283" spans="1:6" ht="15" customHeight="1">
      <c r="A283" s="17"/>
      <c r="B283" s="162"/>
      <c r="C283" s="12"/>
      <c r="D283" s="91"/>
      <c r="E283" s="73"/>
      <c r="F283" s="698"/>
    </row>
    <row r="284" spans="1:6" ht="26.25">
      <c r="A284" s="345" t="s">
        <v>26</v>
      </c>
      <c r="B284" s="195" t="s">
        <v>111</v>
      </c>
      <c r="C284" s="249" t="s">
        <v>353</v>
      </c>
      <c r="D284" s="325">
        <f>D286+D294</f>
        <v>60000</v>
      </c>
      <c r="E284" s="325">
        <f>E286+E294</f>
        <v>86988.66</v>
      </c>
      <c r="F284" s="728">
        <f>E284/D284</f>
        <v>1.449811</v>
      </c>
    </row>
    <row r="285" spans="1:6">
      <c r="A285" s="414"/>
      <c r="B285" s="153"/>
      <c r="C285" s="20"/>
      <c r="D285" s="207"/>
      <c r="E285" s="207"/>
      <c r="F285" s="729"/>
    </row>
    <row r="286" spans="1:6">
      <c r="A286" s="415"/>
      <c r="B286" s="163">
        <v>32</v>
      </c>
      <c r="C286" s="164" t="s">
        <v>35</v>
      </c>
      <c r="D286" s="76">
        <f>D287+D290</f>
        <v>60000</v>
      </c>
      <c r="E286" s="76">
        <f>E287+E290</f>
        <v>78612</v>
      </c>
      <c r="F286" s="700">
        <f>E286/D286</f>
        <v>1.3102</v>
      </c>
    </row>
    <row r="287" spans="1:6">
      <c r="A287" s="214" t="s">
        <v>379</v>
      </c>
      <c r="B287" s="162">
        <v>323</v>
      </c>
      <c r="C287" s="12" t="s">
        <v>41</v>
      </c>
      <c r="D287" s="73">
        <v>40000</v>
      </c>
      <c r="E287" s="73">
        <f>E288+E289</f>
        <v>52582</v>
      </c>
      <c r="F287" s="697">
        <f>E287/D287</f>
        <v>1.3145500000000001</v>
      </c>
    </row>
    <row r="288" spans="1:6" ht="26.25">
      <c r="A288" s="214"/>
      <c r="B288" s="162">
        <v>3232</v>
      </c>
      <c r="C288" s="12" t="s">
        <v>762</v>
      </c>
      <c r="D288" s="73"/>
      <c r="E288" s="73">
        <v>38000</v>
      </c>
      <c r="F288" s="697"/>
    </row>
    <row r="289" spans="1:6">
      <c r="A289" s="214"/>
      <c r="B289" s="162">
        <v>3239</v>
      </c>
      <c r="C289" s="12" t="s">
        <v>781</v>
      </c>
      <c r="D289" s="73"/>
      <c r="E289" s="73">
        <v>14582</v>
      </c>
      <c r="F289" s="697"/>
    </row>
    <row r="290" spans="1:6" ht="26.25">
      <c r="A290" s="214" t="s">
        <v>457</v>
      </c>
      <c r="B290" s="162">
        <v>329</v>
      </c>
      <c r="C290" s="12" t="s">
        <v>43</v>
      </c>
      <c r="D290" s="73">
        <v>20000</v>
      </c>
      <c r="E290" s="73">
        <f>E291+E292</f>
        <v>26030</v>
      </c>
      <c r="F290" s="697">
        <f>E290/D290</f>
        <v>1.3015000000000001</v>
      </c>
    </row>
    <row r="291" spans="1:6">
      <c r="A291" s="214"/>
      <c r="B291" s="162">
        <v>3292</v>
      </c>
      <c r="C291" s="12" t="s">
        <v>769</v>
      </c>
      <c r="D291" s="73"/>
      <c r="E291" s="73">
        <v>7400</v>
      </c>
      <c r="F291" s="697"/>
    </row>
    <row r="292" spans="1:6" ht="26.25">
      <c r="A292" s="214"/>
      <c r="B292" s="162">
        <v>3299</v>
      </c>
      <c r="C292" s="12" t="s">
        <v>44</v>
      </c>
      <c r="D292" s="73"/>
      <c r="E292" s="73">
        <v>18630</v>
      </c>
      <c r="F292" s="697"/>
    </row>
    <row r="293" spans="1:6">
      <c r="A293" s="214"/>
      <c r="B293" s="162"/>
      <c r="C293" s="12"/>
      <c r="D293" s="73"/>
      <c r="E293" s="73"/>
      <c r="F293" s="697"/>
    </row>
    <row r="294" spans="1:6">
      <c r="A294" s="363"/>
      <c r="B294" s="163">
        <v>38</v>
      </c>
      <c r="C294" s="164" t="s">
        <v>78</v>
      </c>
      <c r="D294" s="76">
        <v>0</v>
      </c>
      <c r="E294" s="76">
        <v>8376.66</v>
      </c>
      <c r="F294" s="700">
        <v>0</v>
      </c>
    </row>
    <row r="295" spans="1:6">
      <c r="A295" s="214"/>
      <c r="B295" s="162">
        <v>381</v>
      </c>
      <c r="C295" s="12" t="s">
        <v>51</v>
      </c>
      <c r="D295" s="73">
        <v>0</v>
      </c>
      <c r="E295" s="73">
        <v>8376.66</v>
      </c>
      <c r="F295" s="697">
        <v>0</v>
      </c>
    </row>
    <row r="296" spans="1:6">
      <c r="A296" s="214"/>
      <c r="B296" s="162">
        <v>3811</v>
      </c>
      <c r="C296" s="12" t="s">
        <v>809</v>
      </c>
      <c r="D296" s="73"/>
      <c r="E296" s="73">
        <v>8376.66</v>
      </c>
      <c r="F296" s="697"/>
    </row>
    <row r="297" spans="1:6">
      <c r="A297" s="357"/>
      <c r="B297" s="358"/>
      <c r="C297" s="241"/>
      <c r="D297" s="203"/>
      <c r="E297" s="203"/>
      <c r="F297" s="703"/>
    </row>
    <row r="298" spans="1:6" ht="39">
      <c r="A298" s="225" t="s">
        <v>26</v>
      </c>
      <c r="B298" s="321" t="s">
        <v>262</v>
      </c>
      <c r="C298" s="226" t="s">
        <v>352</v>
      </c>
      <c r="D298" s="227">
        <v>300000</v>
      </c>
      <c r="E298" s="229">
        <v>250000</v>
      </c>
      <c r="F298" s="725">
        <f>E298/D298</f>
        <v>0.83333333333333337</v>
      </c>
    </row>
    <row r="299" spans="1:6" s="180" customFormat="1">
      <c r="A299" s="351"/>
      <c r="B299" s="253"/>
      <c r="C299" s="254"/>
      <c r="D299" s="352"/>
      <c r="E299" s="255"/>
      <c r="F299" s="726"/>
    </row>
    <row r="300" spans="1:6">
      <c r="A300" s="160"/>
      <c r="B300" s="163">
        <v>38</v>
      </c>
      <c r="C300" s="164" t="s">
        <v>78</v>
      </c>
      <c r="D300" s="89">
        <v>300000</v>
      </c>
      <c r="E300" s="76">
        <v>250000</v>
      </c>
      <c r="F300" s="727">
        <f>E300/D300</f>
        <v>0.83333333333333337</v>
      </c>
    </row>
    <row r="301" spans="1:6">
      <c r="A301" s="17" t="s">
        <v>495</v>
      </c>
      <c r="B301" s="162">
        <v>381</v>
      </c>
      <c r="C301" s="12" t="s">
        <v>405</v>
      </c>
      <c r="D301" s="91">
        <v>300000</v>
      </c>
      <c r="E301" s="73">
        <v>250000</v>
      </c>
      <c r="F301" s="698">
        <f>E301/D301</f>
        <v>0.83333333333333337</v>
      </c>
    </row>
    <row r="302" spans="1:6">
      <c r="A302" s="17"/>
      <c r="B302" s="162">
        <v>3811</v>
      </c>
      <c r="C302" s="12" t="s">
        <v>809</v>
      </c>
      <c r="D302" s="91"/>
      <c r="E302" s="73">
        <v>250000</v>
      </c>
      <c r="F302" s="698"/>
    </row>
    <row r="303" spans="1:6">
      <c r="A303" s="17"/>
      <c r="B303" s="137"/>
      <c r="C303" s="35"/>
      <c r="D303" s="38"/>
      <c r="E303" s="27"/>
      <c r="F303" s="695"/>
    </row>
    <row r="304" spans="1:6" ht="26.25">
      <c r="A304" s="225" t="s">
        <v>26</v>
      </c>
      <c r="B304" s="195" t="s">
        <v>355</v>
      </c>
      <c r="C304" s="226" t="s">
        <v>259</v>
      </c>
      <c r="D304" s="227">
        <v>100000</v>
      </c>
      <c r="E304" s="229">
        <v>97756.46</v>
      </c>
      <c r="F304" s="725">
        <f>E304/D304</f>
        <v>0.97756460000000012</v>
      </c>
    </row>
    <row r="305" spans="1:6">
      <c r="A305" s="17"/>
      <c r="B305" s="137"/>
      <c r="C305" s="35"/>
      <c r="D305" s="38"/>
      <c r="E305" s="27"/>
      <c r="F305" s="695"/>
    </row>
    <row r="306" spans="1:6">
      <c r="A306" s="17"/>
      <c r="B306" s="163">
        <v>32</v>
      </c>
      <c r="C306" s="164" t="s">
        <v>35</v>
      </c>
      <c r="D306" s="89">
        <v>100000</v>
      </c>
      <c r="E306" s="76">
        <v>97756.46</v>
      </c>
      <c r="F306" s="727">
        <f>E306/D306</f>
        <v>0.97756460000000012</v>
      </c>
    </row>
    <row r="307" spans="1:6" ht="26.25">
      <c r="A307" s="17" t="s">
        <v>543</v>
      </c>
      <c r="B307" s="162">
        <v>322</v>
      </c>
      <c r="C307" s="12" t="s">
        <v>39</v>
      </c>
      <c r="D307" s="91">
        <v>100000</v>
      </c>
      <c r="E307" s="73">
        <f>E308+E309</f>
        <v>97756.459999999992</v>
      </c>
      <c r="F307" s="698">
        <f>E307/D307</f>
        <v>0.97756459999999989</v>
      </c>
    </row>
    <row r="308" spans="1:6">
      <c r="A308" s="17"/>
      <c r="B308" s="162">
        <v>3223</v>
      </c>
      <c r="C308" s="12" t="s">
        <v>757</v>
      </c>
      <c r="D308" s="91"/>
      <c r="E308" s="73">
        <v>83750.179999999993</v>
      </c>
      <c r="F308" s="698"/>
    </row>
    <row r="309" spans="1:6" ht="39">
      <c r="A309" s="17"/>
      <c r="B309" s="162">
        <v>3224</v>
      </c>
      <c r="C309" s="12" t="s">
        <v>844</v>
      </c>
      <c r="D309" s="91"/>
      <c r="E309" s="73">
        <v>14006.28</v>
      </c>
      <c r="F309" s="698"/>
    </row>
    <row r="310" spans="1:6">
      <c r="A310" s="17"/>
      <c r="B310" s="162"/>
      <c r="C310" s="12"/>
      <c r="D310" s="91"/>
      <c r="E310" s="73"/>
      <c r="F310" s="698"/>
    </row>
    <row r="311" spans="1:6" ht="19.5" customHeight="1">
      <c r="A311" s="577" t="s">
        <v>26</v>
      </c>
      <c r="B311" s="579" t="s">
        <v>356</v>
      </c>
      <c r="C311" s="575" t="s">
        <v>110</v>
      </c>
      <c r="D311" s="576">
        <v>80000</v>
      </c>
      <c r="E311" s="576">
        <v>33361</v>
      </c>
      <c r="F311" s="699">
        <f>E311/D311</f>
        <v>0.41701250000000001</v>
      </c>
    </row>
    <row r="312" spans="1:6" ht="15.75">
      <c r="A312" s="159"/>
      <c r="B312" s="139"/>
      <c r="C312" s="84"/>
      <c r="D312" s="70"/>
      <c r="E312" s="70"/>
      <c r="F312" s="708"/>
    </row>
    <row r="313" spans="1:6">
      <c r="A313" s="160"/>
      <c r="B313" s="21">
        <v>32</v>
      </c>
      <c r="C313" s="7" t="s">
        <v>35</v>
      </c>
      <c r="D313" s="11">
        <v>80000</v>
      </c>
      <c r="E313" s="10">
        <v>33361</v>
      </c>
      <c r="F313" s="704">
        <f>E313/D313</f>
        <v>0.41701250000000001</v>
      </c>
    </row>
    <row r="314" spans="1:6">
      <c r="A314" s="17" t="s">
        <v>586</v>
      </c>
      <c r="B314" s="230">
        <v>323</v>
      </c>
      <c r="C314" s="14" t="s">
        <v>100</v>
      </c>
      <c r="D314" s="18">
        <v>80000</v>
      </c>
      <c r="E314" s="205">
        <v>33361</v>
      </c>
      <c r="F314" s="730">
        <f>E314/D314</f>
        <v>0.41701250000000001</v>
      </c>
    </row>
    <row r="315" spans="1:6" ht="40.5" customHeight="1">
      <c r="A315" s="17"/>
      <c r="B315" s="230">
        <v>3232</v>
      </c>
      <c r="C315" s="14" t="s">
        <v>845</v>
      </c>
      <c r="D315" s="18"/>
      <c r="E315" s="205">
        <v>33361</v>
      </c>
      <c r="F315" s="730"/>
    </row>
    <row r="316" spans="1:6">
      <c r="A316" s="58"/>
      <c r="B316" s="158"/>
      <c r="C316" s="41"/>
      <c r="D316" s="60"/>
      <c r="E316" s="34"/>
      <c r="F316" s="731"/>
    </row>
    <row r="317" spans="1:6" ht="92.25" customHeight="1">
      <c r="A317" s="577" t="s">
        <v>26</v>
      </c>
      <c r="B317" s="579" t="s">
        <v>357</v>
      </c>
      <c r="C317" s="575" t="s">
        <v>112</v>
      </c>
      <c r="D317" s="576">
        <f>D319+D323</f>
        <v>300000</v>
      </c>
      <c r="E317" s="576">
        <f>E319+E323</f>
        <v>83334.149999999994</v>
      </c>
      <c r="F317" s="699">
        <f>E317/D317</f>
        <v>0.27778049999999999</v>
      </c>
    </row>
    <row r="318" spans="1:6" ht="15.75">
      <c r="A318" s="159"/>
      <c r="B318" s="139"/>
      <c r="C318" s="84"/>
      <c r="D318" s="70"/>
      <c r="E318" s="70"/>
      <c r="F318" s="708"/>
    </row>
    <row r="319" spans="1:6">
      <c r="A319" s="160"/>
      <c r="B319" s="21">
        <v>32</v>
      </c>
      <c r="C319" s="7" t="s">
        <v>35</v>
      </c>
      <c r="D319" s="11">
        <v>200000</v>
      </c>
      <c r="E319" s="10">
        <v>83334.149999999994</v>
      </c>
      <c r="F319" s="704">
        <f>E319/D319</f>
        <v>0.41667074999999998</v>
      </c>
    </row>
    <row r="320" spans="1:6">
      <c r="A320" s="17" t="s">
        <v>496</v>
      </c>
      <c r="B320" s="230">
        <v>323</v>
      </c>
      <c r="C320" s="14" t="s">
        <v>113</v>
      </c>
      <c r="D320" s="18">
        <v>200000</v>
      </c>
      <c r="E320" s="205">
        <v>83334.149999999994</v>
      </c>
      <c r="F320" s="730">
        <f>E320/D320</f>
        <v>0.41667074999999998</v>
      </c>
    </row>
    <row r="321" spans="1:6" ht="26.25">
      <c r="A321" s="17"/>
      <c r="B321" s="230">
        <v>3232</v>
      </c>
      <c r="C321" s="14" t="s">
        <v>762</v>
      </c>
      <c r="D321" s="18"/>
      <c r="E321" s="205">
        <v>83334.149999999994</v>
      </c>
      <c r="F321" s="730"/>
    </row>
    <row r="322" spans="1:6">
      <c r="A322" s="17"/>
      <c r="B322" s="230"/>
      <c r="C322" s="14"/>
      <c r="D322" s="18"/>
      <c r="E322" s="205"/>
      <c r="F322" s="730"/>
    </row>
    <row r="323" spans="1:6">
      <c r="A323" s="160"/>
      <c r="B323" s="21">
        <v>38</v>
      </c>
      <c r="C323" s="7" t="s">
        <v>78</v>
      </c>
      <c r="D323" s="11">
        <v>100000</v>
      </c>
      <c r="E323" s="10">
        <v>0</v>
      </c>
      <c r="F323" s="704">
        <v>0</v>
      </c>
    </row>
    <row r="324" spans="1:6">
      <c r="A324" s="17" t="s">
        <v>544</v>
      </c>
      <c r="B324" s="230">
        <v>382</v>
      </c>
      <c r="C324" s="14" t="s">
        <v>52</v>
      </c>
      <c r="D324" s="18">
        <v>100000</v>
      </c>
      <c r="E324" s="205">
        <v>0</v>
      </c>
      <c r="F324" s="730">
        <v>0</v>
      </c>
    </row>
    <row r="325" spans="1:6">
      <c r="A325" s="17"/>
      <c r="B325" s="230"/>
      <c r="C325" s="14"/>
      <c r="D325" s="18"/>
      <c r="E325" s="205"/>
      <c r="F325" s="730"/>
    </row>
    <row r="326" spans="1:6" ht="54.75" customHeight="1">
      <c r="A326" s="420" t="s">
        <v>26</v>
      </c>
      <c r="B326" s="421" t="s">
        <v>513</v>
      </c>
      <c r="C326" s="422" t="s">
        <v>514</v>
      </c>
      <c r="D326" s="423">
        <v>65000</v>
      </c>
      <c r="E326" s="423">
        <v>0</v>
      </c>
      <c r="F326" s="702">
        <f>E326/D326</f>
        <v>0</v>
      </c>
    </row>
    <row r="327" spans="1:6">
      <c r="A327" s="17"/>
      <c r="B327" s="162"/>
      <c r="C327" s="12"/>
      <c r="D327" s="73"/>
      <c r="E327" s="73"/>
      <c r="F327" s="697"/>
    </row>
    <row r="328" spans="1:6">
      <c r="A328" s="160"/>
      <c r="B328" s="163">
        <v>32</v>
      </c>
      <c r="C328" s="164" t="s">
        <v>35</v>
      </c>
      <c r="D328" s="76">
        <v>65000</v>
      </c>
      <c r="E328" s="76">
        <v>0</v>
      </c>
      <c r="F328" s="700">
        <f>E328/D328</f>
        <v>0</v>
      </c>
    </row>
    <row r="329" spans="1:6" ht="15" customHeight="1">
      <c r="A329" s="17" t="s">
        <v>587</v>
      </c>
      <c r="B329" s="162">
        <v>323</v>
      </c>
      <c r="C329" s="12" t="s">
        <v>41</v>
      </c>
      <c r="D329" s="73">
        <v>65000</v>
      </c>
      <c r="E329" s="73">
        <v>0</v>
      </c>
      <c r="F329" s="697">
        <f>E329/D329</f>
        <v>0</v>
      </c>
    </row>
    <row r="330" spans="1:6" ht="15" customHeight="1">
      <c r="A330" s="466"/>
      <c r="B330" s="137"/>
      <c r="C330" s="35"/>
      <c r="D330" s="73"/>
      <c r="E330" s="73"/>
      <c r="F330" s="697"/>
    </row>
    <row r="331" spans="1:6" ht="29.25" customHeight="1">
      <c r="A331" s="420" t="s">
        <v>26</v>
      </c>
      <c r="B331" s="529" t="s">
        <v>539</v>
      </c>
      <c r="C331" s="530" t="s">
        <v>600</v>
      </c>
      <c r="D331" s="531">
        <v>175000</v>
      </c>
      <c r="E331" s="531">
        <v>175000</v>
      </c>
      <c r="F331" s="732">
        <f>E331/D331</f>
        <v>1</v>
      </c>
    </row>
    <row r="332" spans="1:6" ht="16.5" customHeight="1">
      <c r="A332" s="466"/>
      <c r="B332" s="137"/>
      <c r="C332" s="35"/>
      <c r="D332" s="73"/>
      <c r="E332" s="73"/>
      <c r="F332" s="697"/>
    </row>
    <row r="333" spans="1:6" ht="16.5" customHeight="1">
      <c r="A333" s="528"/>
      <c r="B333" s="163">
        <v>38</v>
      </c>
      <c r="C333" s="164" t="s">
        <v>78</v>
      </c>
      <c r="D333" s="76">
        <v>175000</v>
      </c>
      <c r="E333" s="76">
        <v>175000</v>
      </c>
      <c r="F333" s="700">
        <f>E333/D333</f>
        <v>1</v>
      </c>
    </row>
    <row r="334" spans="1:6" ht="15.75" customHeight="1">
      <c r="A334" s="17" t="s">
        <v>588</v>
      </c>
      <c r="B334" s="162">
        <v>381</v>
      </c>
      <c r="C334" s="12" t="s">
        <v>51</v>
      </c>
      <c r="D334" s="73">
        <v>175000</v>
      </c>
      <c r="E334" s="73">
        <v>175000</v>
      </c>
      <c r="F334" s="697">
        <f>E334/D334</f>
        <v>1</v>
      </c>
    </row>
    <row r="335" spans="1:6" ht="15.75" customHeight="1">
      <c r="A335" s="17"/>
      <c r="B335" s="162">
        <v>3811</v>
      </c>
      <c r="C335" s="12" t="s">
        <v>809</v>
      </c>
      <c r="D335" s="73"/>
      <c r="E335" s="73">
        <v>175000</v>
      </c>
      <c r="F335" s="697"/>
    </row>
    <row r="336" spans="1:6" ht="15.75" customHeight="1">
      <c r="A336" s="17"/>
      <c r="B336" s="162"/>
      <c r="C336" s="12"/>
      <c r="D336" s="73"/>
      <c r="E336" s="73"/>
      <c r="F336" s="697"/>
    </row>
    <row r="337" spans="1:6" ht="41.25" customHeight="1">
      <c r="A337" s="420" t="s">
        <v>26</v>
      </c>
      <c r="B337" s="421" t="s">
        <v>560</v>
      </c>
      <c r="C337" s="422" t="s">
        <v>561</v>
      </c>
      <c r="D337" s="423">
        <v>300000</v>
      </c>
      <c r="E337" s="423">
        <v>157887.59</v>
      </c>
      <c r="F337" s="702">
        <f>E337/D337</f>
        <v>0.52629196666666667</v>
      </c>
    </row>
    <row r="338" spans="1:6" ht="15.75" customHeight="1">
      <c r="A338" s="17"/>
      <c r="B338" s="162"/>
      <c r="C338" s="12"/>
      <c r="D338" s="73"/>
      <c r="E338" s="73"/>
      <c r="F338" s="697"/>
    </row>
    <row r="339" spans="1:6" ht="15.75" customHeight="1">
      <c r="A339" s="160"/>
      <c r="B339" s="163">
        <v>38</v>
      </c>
      <c r="C339" s="164" t="s">
        <v>78</v>
      </c>
      <c r="D339" s="76">
        <v>300000</v>
      </c>
      <c r="E339" s="76">
        <v>157887.59</v>
      </c>
      <c r="F339" s="700">
        <f>E339/D339</f>
        <v>0.52629196666666667</v>
      </c>
    </row>
    <row r="340" spans="1:6" ht="30" customHeight="1">
      <c r="A340" s="17" t="s">
        <v>589</v>
      </c>
      <c r="B340" s="162">
        <v>381</v>
      </c>
      <c r="C340" s="12" t="s">
        <v>562</v>
      </c>
      <c r="D340" s="73">
        <v>300000</v>
      </c>
      <c r="E340" s="73">
        <v>157887.59</v>
      </c>
      <c r="F340" s="697">
        <f>E340/D340</f>
        <v>0.52629196666666667</v>
      </c>
    </row>
    <row r="341" spans="1:6" ht="30" customHeight="1">
      <c r="A341" s="17"/>
      <c r="B341" s="162">
        <v>3811</v>
      </c>
      <c r="C341" s="12" t="s">
        <v>809</v>
      </c>
      <c r="D341" s="73"/>
      <c r="E341" s="73">
        <v>157887.59</v>
      </c>
      <c r="F341" s="697"/>
    </row>
    <row r="342" spans="1:6" ht="16.5" customHeight="1">
      <c r="A342" s="17"/>
      <c r="B342" s="162"/>
      <c r="C342" s="12"/>
      <c r="D342" s="73"/>
      <c r="E342" s="73"/>
      <c r="F342" s="697"/>
    </row>
    <row r="343" spans="1:6" ht="25.5" customHeight="1">
      <c r="A343" s="420" t="s">
        <v>26</v>
      </c>
      <c r="B343" s="421" t="s">
        <v>619</v>
      </c>
      <c r="C343" s="422" t="s">
        <v>620</v>
      </c>
      <c r="D343" s="423">
        <v>100000</v>
      </c>
      <c r="E343" s="423">
        <v>0</v>
      </c>
      <c r="F343" s="702">
        <f>E343/D343</f>
        <v>0</v>
      </c>
    </row>
    <row r="344" spans="1:6" ht="15" customHeight="1">
      <c r="A344" s="17"/>
      <c r="B344" s="162"/>
      <c r="C344" s="12"/>
      <c r="D344" s="73"/>
      <c r="E344" s="73"/>
      <c r="F344" s="697"/>
    </row>
    <row r="345" spans="1:6" ht="16.5" customHeight="1">
      <c r="A345" s="160"/>
      <c r="B345" s="163">
        <v>38</v>
      </c>
      <c r="C345" s="164" t="s">
        <v>78</v>
      </c>
      <c r="D345" s="76">
        <v>100000</v>
      </c>
      <c r="E345" s="76">
        <v>0</v>
      </c>
      <c r="F345" s="700">
        <f>E345/D345</f>
        <v>0</v>
      </c>
    </row>
    <row r="346" spans="1:6" ht="30" customHeight="1">
      <c r="A346" s="17" t="s">
        <v>674</v>
      </c>
      <c r="B346" s="162">
        <v>381</v>
      </c>
      <c r="C346" s="12" t="s">
        <v>562</v>
      </c>
      <c r="D346" s="73">
        <v>100000</v>
      </c>
      <c r="E346" s="73">
        <v>0</v>
      </c>
      <c r="F346" s="697">
        <f>E346/D346</f>
        <v>0</v>
      </c>
    </row>
    <row r="347" spans="1:6">
      <c r="A347" s="58"/>
      <c r="B347" s="158"/>
      <c r="C347" s="41"/>
      <c r="D347" s="60"/>
      <c r="E347" s="34"/>
      <c r="F347" s="731"/>
    </row>
    <row r="348" spans="1:6" ht="15.75">
      <c r="A348" s="620" t="s">
        <v>24</v>
      </c>
      <c r="B348" s="624">
        <v>1005</v>
      </c>
      <c r="C348" s="622" t="s">
        <v>114</v>
      </c>
      <c r="D348" s="629">
        <f>D350+D358+D363+D373</f>
        <v>4180000</v>
      </c>
      <c r="E348" s="623">
        <f>E350+E358+E363+E373</f>
        <v>2095521.5299999998</v>
      </c>
      <c r="F348" s="733">
        <f>E348/D348</f>
        <v>0.50132094019138751</v>
      </c>
    </row>
    <row r="349" spans="1:6" ht="16.5" customHeight="1">
      <c r="A349" s="124"/>
      <c r="B349" s="137"/>
      <c r="C349" s="35"/>
      <c r="D349" s="27"/>
      <c r="E349" s="27"/>
      <c r="F349" s="693"/>
    </row>
    <row r="350" spans="1:6" ht="36" customHeight="1">
      <c r="A350" s="577" t="s">
        <v>26</v>
      </c>
      <c r="B350" s="579" t="s">
        <v>115</v>
      </c>
      <c r="C350" s="575" t="s">
        <v>116</v>
      </c>
      <c r="D350" s="576">
        <f>D352</f>
        <v>3100000</v>
      </c>
      <c r="E350" s="576">
        <f>E352</f>
        <v>2044021.5499999998</v>
      </c>
      <c r="F350" s="699">
        <f>E350/D350</f>
        <v>0.65936179032258058</v>
      </c>
    </row>
    <row r="351" spans="1:6" ht="18" customHeight="1">
      <c r="A351" s="35"/>
      <c r="B351" s="137"/>
      <c r="C351" s="513"/>
      <c r="D351" s="514"/>
      <c r="E351" s="515"/>
      <c r="F351" s="734"/>
    </row>
    <row r="352" spans="1:6" ht="57.75" customHeight="1">
      <c r="A352" s="154"/>
      <c r="B352" s="153">
        <v>37</v>
      </c>
      <c r="C352" s="20" t="s">
        <v>117</v>
      </c>
      <c r="D352" s="207">
        <f>D353+D355</f>
        <v>3100000</v>
      </c>
      <c r="E352" s="10">
        <f>E353+E355</f>
        <v>2044021.5499999998</v>
      </c>
      <c r="F352" s="729">
        <f>E352/D352</f>
        <v>0.65936179032258058</v>
      </c>
    </row>
    <row r="353" spans="1:6" ht="29.25" customHeight="1">
      <c r="A353" s="17" t="s">
        <v>590</v>
      </c>
      <c r="B353" s="162">
        <v>372</v>
      </c>
      <c r="C353" s="14" t="s">
        <v>118</v>
      </c>
      <c r="D353" s="205">
        <v>1500000</v>
      </c>
      <c r="E353" s="205">
        <v>882839.1</v>
      </c>
      <c r="F353" s="711">
        <f>E353/D353</f>
        <v>0.58855939999999995</v>
      </c>
    </row>
    <row r="354" spans="1:6" ht="29.25" customHeight="1">
      <c r="A354" s="17"/>
      <c r="B354" s="162">
        <v>3721</v>
      </c>
      <c r="C354" s="14" t="s">
        <v>808</v>
      </c>
      <c r="D354" s="205"/>
      <c r="E354" s="205">
        <v>882839.1</v>
      </c>
      <c r="F354" s="711"/>
    </row>
    <row r="355" spans="1:6" ht="77.25" customHeight="1">
      <c r="A355" s="161">
        <v>66</v>
      </c>
      <c r="B355" s="162">
        <v>372</v>
      </c>
      <c r="C355" s="14" t="s">
        <v>119</v>
      </c>
      <c r="D355" s="18">
        <v>1600000</v>
      </c>
      <c r="E355" s="205">
        <v>1161182.45</v>
      </c>
      <c r="F355" s="730">
        <f>E355/D355</f>
        <v>0.72573903124999994</v>
      </c>
    </row>
    <row r="356" spans="1:6" ht="31.5" customHeight="1">
      <c r="A356" s="161"/>
      <c r="B356" s="162">
        <v>3722</v>
      </c>
      <c r="C356" s="14" t="s">
        <v>846</v>
      </c>
      <c r="D356" s="18"/>
      <c r="E356" s="205">
        <v>1161182.45</v>
      </c>
      <c r="F356" s="730"/>
    </row>
    <row r="357" spans="1:6">
      <c r="A357" s="161"/>
      <c r="B357" s="162"/>
      <c r="C357" s="12"/>
      <c r="D357" s="91"/>
      <c r="E357" s="73"/>
      <c r="F357" s="698"/>
    </row>
    <row r="358" spans="1:6" ht="51.75">
      <c r="A358" s="582" t="s">
        <v>26</v>
      </c>
      <c r="B358" s="421" t="s">
        <v>120</v>
      </c>
      <c r="C358" s="583" t="s">
        <v>601</v>
      </c>
      <c r="D358" s="584">
        <v>850000</v>
      </c>
      <c r="E358" s="423">
        <v>0</v>
      </c>
      <c r="F358" s="735">
        <f>E358/D358</f>
        <v>0</v>
      </c>
    </row>
    <row r="359" spans="1:6" ht="17.25" customHeight="1">
      <c r="A359" s="35"/>
      <c r="B359" s="137"/>
      <c r="C359" s="35"/>
      <c r="D359" s="3"/>
      <c r="E359" s="27"/>
      <c r="F359" s="693"/>
    </row>
    <row r="360" spans="1:6" ht="51.75">
      <c r="A360" s="154"/>
      <c r="B360" s="153">
        <v>37</v>
      </c>
      <c r="C360" s="20" t="s">
        <v>117</v>
      </c>
      <c r="D360" s="207">
        <v>850000</v>
      </c>
      <c r="E360" s="10">
        <v>0</v>
      </c>
      <c r="F360" s="729">
        <f>E360/D360</f>
        <v>0</v>
      </c>
    </row>
    <row r="361" spans="1:6" ht="51.75">
      <c r="A361" s="17" t="s">
        <v>675</v>
      </c>
      <c r="B361" s="162">
        <v>372</v>
      </c>
      <c r="C361" s="12" t="s">
        <v>602</v>
      </c>
      <c r="D361" s="73">
        <v>850000</v>
      </c>
      <c r="E361" s="73">
        <v>0</v>
      </c>
      <c r="F361" s="697">
        <f>E361/D361</f>
        <v>0</v>
      </c>
    </row>
    <row r="362" spans="1:6">
      <c r="A362" s="161"/>
      <c r="B362" s="162"/>
      <c r="C362" s="12"/>
      <c r="D362" s="91"/>
      <c r="E362" s="73"/>
      <c r="F362" s="698"/>
    </row>
    <row r="363" spans="1:6">
      <c r="A363" s="422" t="s">
        <v>26</v>
      </c>
      <c r="B363" s="421" t="s">
        <v>458</v>
      </c>
      <c r="C363" s="422" t="s">
        <v>121</v>
      </c>
      <c r="D363" s="585">
        <f>D365+D369</f>
        <v>130000</v>
      </c>
      <c r="E363" s="859">
        <f>E365+E369</f>
        <v>11500</v>
      </c>
      <c r="F363" s="736">
        <f>E363/D363</f>
        <v>8.8461538461538466E-2</v>
      </c>
    </row>
    <row r="364" spans="1:6" ht="15.75">
      <c r="A364" s="142"/>
      <c r="B364" s="143"/>
      <c r="C364" s="166"/>
      <c r="D364" s="64"/>
      <c r="E364" s="27"/>
      <c r="F364" s="737"/>
    </row>
    <row r="365" spans="1:6" ht="39">
      <c r="A365" s="431"/>
      <c r="B365" s="153">
        <v>36</v>
      </c>
      <c r="C365" s="20" t="s">
        <v>459</v>
      </c>
      <c r="D365" s="207">
        <v>60000</v>
      </c>
      <c r="E365" s="76">
        <v>9000</v>
      </c>
      <c r="F365" s="729">
        <f>E365/D365</f>
        <v>0.15</v>
      </c>
    </row>
    <row r="366" spans="1:6" ht="26.25">
      <c r="A366" s="154" t="s">
        <v>676</v>
      </c>
      <c r="B366" s="151">
        <v>366</v>
      </c>
      <c r="C366" s="19" t="s">
        <v>238</v>
      </c>
      <c r="D366" s="232">
        <v>60000</v>
      </c>
      <c r="E366" s="73">
        <v>9000</v>
      </c>
      <c r="F366" s="718">
        <f>E366/D366</f>
        <v>0.15</v>
      </c>
    </row>
    <row r="367" spans="1:6" ht="51.75">
      <c r="A367" s="154"/>
      <c r="B367" s="151">
        <v>3661</v>
      </c>
      <c r="C367" s="19" t="s">
        <v>806</v>
      </c>
      <c r="D367" s="232"/>
      <c r="E367" s="73">
        <v>9000</v>
      </c>
      <c r="F367" s="718"/>
    </row>
    <row r="368" spans="1:6" ht="15.75">
      <c r="A368" s="142"/>
      <c r="B368" s="143"/>
      <c r="C368" s="166"/>
      <c r="D368" s="64"/>
      <c r="E368" s="27"/>
      <c r="F368" s="737"/>
    </row>
    <row r="369" spans="1:6">
      <c r="A369" s="12"/>
      <c r="B369" s="153">
        <v>38</v>
      </c>
      <c r="C369" s="20" t="s">
        <v>78</v>
      </c>
      <c r="D369" s="207">
        <v>70000</v>
      </c>
      <c r="E369" s="10">
        <v>2500</v>
      </c>
      <c r="F369" s="729">
        <f>E369/D369</f>
        <v>3.5714285714285712E-2</v>
      </c>
    </row>
    <row r="370" spans="1:6">
      <c r="A370" s="161">
        <v>69</v>
      </c>
      <c r="B370" s="162">
        <v>381</v>
      </c>
      <c r="C370" s="12" t="s">
        <v>51</v>
      </c>
      <c r="D370" s="73">
        <v>70000</v>
      </c>
      <c r="E370" s="73">
        <v>2500</v>
      </c>
      <c r="F370" s="697">
        <f>E370/D370</f>
        <v>3.5714285714285712E-2</v>
      </c>
    </row>
    <row r="371" spans="1:6">
      <c r="A371" s="161"/>
      <c r="B371" s="162">
        <v>3811</v>
      </c>
      <c r="C371" s="12" t="s">
        <v>809</v>
      </c>
      <c r="D371" s="73"/>
      <c r="E371" s="73">
        <v>2500</v>
      </c>
      <c r="F371" s="697"/>
    </row>
    <row r="372" spans="1:6">
      <c r="A372" s="161"/>
      <c r="B372" s="162"/>
      <c r="C372" s="12"/>
      <c r="D372" s="73"/>
      <c r="E372" s="73"/>
      <c r="F372" s="697"/>
    </row>
    <row r="373" spans="1:6" ht="26.25">
      <c r="A373" s="480" t="s">
        <v>26</v>
      </c>
      <c r="B373" s="481" t="s">
        <v>533</v>
      </c>
      <c r="C373" s="482" t="s">
        <v>603</v>
      </c>
      <c r="D373" s="483">
        <v>100000</v>
      </c>
      <c r="E373" s="483">
        <v>39999.980000000003</v>
      </c>
      <c r="F373" s="738">
        <f>E373/D373</f>
        <v>0.39999980000000002</v>
      </c>
    </row>
    <row r="374" spans="1:6">
      <c r="A374" s="161"/>
      <c r="B374" s="162"/>
      <c r="C374" s="12"/>
      <c r="D374" s="73"/>
      <c r="E374" s="73"/>
      <c r="F374" s="697"/>
    </row>
    <row r="375" spans="1:6">
      <c r="A375" s="348"/>
      <c r="B375" s="163">
        <v>38</v>
      </c>
      <c r="C375" s="164" t="s">
        <v>78</v>
      </c>
      <c r="D375" s="76">
        <v>100000</v>
      </c>
      <c r="E375" s="76">
        <v>39999.980000000003</v>
      </c>
      <c r="F375" s="700">
        <f>E375/D375</f>
        <v>0.39999980000000002</v>
      </c>
    </row>
    <row r="376" spans="1:6">
      <c r="A376" s="161">
        <v>70</v>
      </c>
      <c r="B376" s="162">
        <v>381</v>
      </c>
      <c r="C376" s="12" t="s">
        <v>51</v>
      </c>
      <c r="D376" s="73">
        <v>100000</v>
      </c>
      <c r="E376" s="73">
        <v>39999.980000000003</v>
      </c>
      <c r="F376" s="697">
        <f>E376/D376</f>
        <v>0.39999980000000002</v>
      </c>
    </row>
    <row r="377" spans="1:6">
      <c r="A377" s="161"/>
      <c r="B377" s="162">
        <v>3811</v>
      </c>
      <c r="C377" s="12" t="s">
        <v>809</v>
      </c>
      <c r="D377" s="73"/>
      <c r="E377" s="73">
        <v>39999.980000000003</v>
      </c>
      <c r="F377" s="697"/>
    </row>
    <row r="378" spans="1:6">
      <c r="A378" s="128"/>
      <c r="B378" s="137"/>
      <c r="C378" s="35"/>
      <c r="D378" s="27"/>
      <c r="E378" s="27"/>
      <c r="F378" s="693"/>
    </row>
    <row r="379" spans="1:6" ht="33" customHeight="1">
      <c r="A379" s="625" t="s">
        <v>24</v>
      </c>
      <c r="B379" s="626">
        <v>1006</v>
      </c>
      <c r="C379" s="627" t="s">
        <v>122</v>
      </c>
      <c r="D379" s="628">
        <f>D381+D388+D394+D399+D405+D411+D435</f>
        <v>9850000</v>
      </c>
      <c r="E379" s="628">
        <f>E381+E388+E394+E399+E405+E411+E435</f>
        <v>2875407.91</v>
      </c>
      <c r="F379" s="739">
        <f>E379/D379</f>
        <v>0.29191958477157359</v>
      </c>
    </row>
    <row r="380" spans="1:6">
      <c r="A380" s="35"/>
      <c r="B380" s="137"/>
      <c r="C380" s="35"/>
      <c r="D380" s="27"/>
      <c r="E380" s="27"/>
      <c r="F380" s="693"/>
    </row>
    <row r="381" spans="1:6" ht="54.75" customHeight="1">
      <c r="A381" s="577" t="s">
        <v>26</v>
      </c>
      <c r="B381" s="579" t="s">
        <v>240</v>
      </c>
      <c r="C381" s="575" t="s">
        <v>528</v>
      </c>
      <c r="D381" s="576">
        <v>2400000</v>
      </c>
      <c r="E381" s="576">
        <f>E383</f>
        <v>844258.58</v>
      </c>
      <c r="F381" s="699">
        <f>E381/D381</f>
        <v>0.35177440833333329</v>
      </c>
    </row>
    <row r="382" spans="1:6" ht="20.25" customHeight="1">
      <c r="A382" s="35"/>
      <c r="B382" s="137"/>
      <c r="C382" s="35"/>
      <c r="D382" s="3"/>
      <c r="E382" s="27"/>
      <c r="F382" s="693"/>
    </row>
    <row r="383" spans="1:6" s="180" customFormat="1" ht="56.25" customHeight="1">
      <c r="A383" s="12"/>
      <c r="B383" s="153">
        <v>37</v>
      </c>
      <c r="C383" s="20" t="s">
        <v>117</v>
      </c>
      <c r="D383" s="207">
        <v>2400000</v>
      </c>
      <c r="E383" s="10">
        <v>844258.58</v>
      </c>
      <c r="F383" s="729">
        <f>E383/D383</f>
        <v>0.35177440833333329</v>
      </c>
    </row>
    <row r="384" spans="1:6" ht="54" customHeight="1">
      <c r="A384" s="161">
        <v>71</v>
      </c>
      <c r="B384" s="162">
        <v>372</v>
      </c>
      <c r="C384" s="14" t="s">
        <v>351</v>
      </c>
      <c r="D384" s="73">
        <v>2400000</v>
      </c>
      <c r="E384" s="73">
        <f>E385+E386</f>
        <v>844258.58</v>
      </c>
      <c r="F384" s="697">
        <f>E384/D384</f>
        <v>0.35177440833333329</v>
      </c>
    </row>
    <row r="385" spans="1:6" ht="32.25" customHeight="1">
      <c r="A385" s="161"/>
      <c r="B385" s="162">
        <v>3721</v>
      </c>
      <c r="C385" s="14" t="s">
        <v>808</v>
      </c>
      <c r="D385" s="73"/>
      <c r="E385" s="73">
        <v>557010.31999999995</v>
      </c>
      <c r="F385" s="697"/>
    </row>
    <row r="386" spans="1:6" ht="27" customHeight="1">
      <c r="A386" s="161"/>
      <c r="B386" s="162">
        <v>3722</v>
      </c>
      <c r="C386" s="14" t="s">
        <v>847</v>
      </c>
      <c r="D386" s="73"/>
      <c r="E386" s="73">
        <v>287248.26</v>
      </c>
      <c r="F386" s="697"/>
    </row>
    <row r="387" spans="1:6" ht="17.25" customHeight="1">
      <c r="A387" s="161"/>
      <c r="B387" s="162"/>
      <c r="C387" s="14"/>
      <c r="D387" s="73"/>
      <c r="E387" s="73"/>
      <c r="F387" s="697"/>
    </row>
    <row r="388" spans="1:6" ht="27.75" customHeight="1">
      <c r="A388" s="320" t="s">
        <v>26</v>
      </c>
      <c r="B388" s="321" t="s">
        <v>446</v>
      </c>
      <c r="C388" s="249" t="s">
        <v>604</v>
      </c>
      <c r="D388" s="229">
        <v>2000000</v>
      </c>
      <c r="E388" s="229">
        <v>836000</v>
      </c>
      <c r="F388" s="724">
        <f>E388/D388</f>
        <v>0.41799999999999998</v>
      </c>
    </row>
    <row r="389" spans="1:6" s="679" customFormat="1" ht="17.25" customHeight="1">
      <c r="A389" s="599"/>
      <c r="B389" s="600"/>
      <c r="C389" s="601"/>
      <c r="D389" s="602"/>
      <c r="E389" s="602"/>
      <c r="F389" s="740"/>
    </row>
    <row r="390" spans="1:6" s="180" customFormat="1" ht="57.75" customHeight="1">
      <c r="A390" s="252"/>
      <c r="B390" s="253">
        <v>37</v>
      </c>
      <c r="C390" s="20" t="s">
        <v>117</v>
      </c>
      <c r="D390" s="255">
        <v>2000000</v>
      </c>
      <c r="E390" s="255">
        <v>836000</v>
      </c>
      <c r="F390" s="741">
        <f>E390/D390</f>
        <v>0.41799999999999998</v>
      </c>
    </row>
    <row r="391" spans="1:6" s="180" customFormat="1" ht="57" customHeight="1">
      <c r="A391" s="161">
        <v>72</v>
      </c>
      <c r="B391" s="162">
        <v>372</v>
      </c>
      <c r="C391" s="14" t="s">
        <v>351</v>
      </c>
      <c r="D391" s="73">
        <v>2000000</v>
      </c>
      <c r="E391" s="73">
        <v>836000</v>
      </c>
      <c r="F391" s="697">
        <f>E391/D391</f>
        <v>0.41799999999999998</v>
      </c>
    </row>
    <row r="392" spans="1:6" s="180" customFormat="1" ht="29.25" customHeight="1">
      <c r="A392" s="161"/>
      <c r="B392" s="162">
        <v>3721</v>
      </c>
      <c r="C392" s="14" t="s">
        <v>848</v>
      </c>
      <c r="D392" s="73"/>
      <c r="E392" s="73">
        <v>836000</v>
      </c>
      <c r="F392" s="697"/>
    </row>
    <row r="393" spans="1:6" ht="15.75" customHeight="1">
      <c r="A393" s="161"/>
      <c r="B393" s="162"/>
      <c r="C393" s="14"/>
      <c r="D393" s="73"/>
      <c r="E393" s="73"/>
      <c r="F393" s="697"/>
    </row>
    <row r="394" spans="1:6" ht="39">
      <c r="A394" s="320" t="s">
        <v>26</v>
      </c>
      <c r="B394" s="321" t="s">
        <v>447</v>
      </c>
      <c r="C394" s="249" t="s">
        <v>527</v>
      </c>
      <c r="D394" s="229">
        <v>200000</v>
      </c>
      <c r="E394" s="229">
        <v>0</v>
      </c>
      <c r="F394" s="724">
        <f>E394/D394</f>
        <v>0</v>
      </c>
    </row>
    <row r="395" spans="1:6" ht="15.75" customHeight="1">
      <c r="A395" s="252"/>
      <c r="B395" s="253"/>
      <c r="C395" s="20"/>
      <c r="D395" s="255"/>
      <c r="E395" s="255"/>
      <c r="F395" s="741"/>
    </row>
    <row r="396" spans="1:6" ht="51.75">
      <c r="A396" s="252"/>
      <c r="B396" s="253">
        <v>37</v>
      </c>
      <c r="C396" s="20" t="s">
        <v>117</v>
      </c>
      <c r="D396" s="255">
        <v>200000</v>
      </c>
      <c r="E396" s="255">
        <v>0</v>
      </c>
      <c r="F396" s="741">
        <f>E396/D396</f>
        <v>0</v>
      </c>
    </row>
    <row r="397" spans="1:6" ht="39">
      <c r="A397" s="161">
        <v>73</v>
      </c>
      <c r="B397" s="162">
        <v>372</v>
      </c>
      <c r="C397" s="14" t="s">
        <v>351</v>
      </c>
      <c r="D397" s="73">
        <v>200000</v>
      </c>
      <c r="E397" s="73">
        <v>0</v>
      </c>
      <c r="F397" s="697">
        <f>E397/D397</f>
        <v>0</v>
      </c>
    </row>
    <row r="398" spans="1:6" ht="16.5" customHeight="1">
      <c r="A398" s="161"/>
      <c r="B398" s="162"/>
      <c r="C398" s="12"/>
      <c r="D398" s="73"/>
      <c r="E398" s="73"/>
      <c r="F398" s="697"/>
    </row>
    <row r="399" spans="1:6" ht="30" customHeight="1">
      <c r="A399" s="582" t="s">
        <v>26</v>
      </c>
      <c r="B399" s="421" t="s">
        <v>358</v>
      </c>
      <c r="C399" s="422" t="s">
        <v>123</v>
      </c>
      <c r="D399" s="531">
        <v>210000</v>
      </c>
      <c r="E399" s="423">
        <v>64000</v>
      </c>
      <c r="F399" s="732">
        <f>E399/D399</f>
        <v>0.30476190476190479</v>
      </c>
    </row>
    <row r="400" spans="1:6" ht="14.25" customHeight="1">
      <c r="A400" s="161"/>
      <c r="B400" s="162"/>
      <c r="C400" s="12"/>
      <c r="D400" s="205"/>
      <c r="E400" s="73"/>
      <c r="F400" s="711"/>
    </row>
    <row r="401" spans="1:6">
      <c r="A401" s="161"/>
      <c r="B401" s="163">
        <v>38</v>
      </c>
      <c r="C401" s="164" t="s">
        <v>241</v>
      </c>
      <c r="D401" s="10">
        <v>210000</v>
      </c>
      <c r="E401" s="76">
        <v>64000</v>
      </c>
      <c r="F401" s="696">
        <f>E401/D401</f>
        <v>0.30476190476190479</v>
      </c>
    </row>
    <row r="402" spans="1:6">
      <c r="A402" s="161">
        <v>74</v>
      </c>
      <c r="B402" s="162">
        <v>381</v>
      </c>
      <c r="C402" s="12" t="s">
        <v>51</v>
      </c>
      <c r="D402" s="205">
        <v>210000</v>
      </c>
      <c r="E402" s="73">
        <v>64000</v>
      </c>
      <c r="F402" s="711">
        <f>E402/D402</f>
        <v>0.30476190476190479</v>
      </c>
    </row>
    <row r="403" spans="1:6">
      <c r="A403" s="161"/>
      <c r="B403" s="162">
        <v>3811</v>
      </c>
      <c r="C403" s="12" t="s">
        <v>809</v>
      </c>
      <c r="D403" s="205"/>
      <c r="E403" s="73">
        <v>64000</v>
      </c>
      <c r="F403" s="711"/>
    </row>
    <row r="404" spans="1:6">
      <c r="A404" s="161"/>
      <c r="B404" s="162"/>
      <c r="C404" s="12"/>
      <c r="D404" s="73"/>
      <c r="E404" s="73"/>
      <c r="F404" s="697"/>
    </row>
    <row r="405" spans="1:6" ht="52.5" customHeight="1">
      <c r="A405" s="577" t="s">
        <v>26</v>
      </c>
      <c r="B405" s="579" t="s">
        <v>389</v>
      </c>
      <c r="C405" s="575" t="s">
        <v>605</v>
      </c>
      <c r="D405" s="576">
        <v>340000</v>
      </c>
      <c r="E405" s="576">
        <v>134683.6</v>
      </c>
      <c r="F405" s="699">
        <f>E405/D405</f>
        <v>0.39612823529411767</v>
      </c>
    </row>
    <row r="406" spans="1:6" ht="15.75">
      <c r="A406" s="165"/>
      <c r="B406" s="143"/>
      <c r="C406" s="144"/>
      <c r="D406" s="64"/>
      <c r="E406" s="27"/>
      <c r="F406" s="737"/>
    </row>
    <row r="407" spans="1:6">
      <c r="A407" s="12"/>
      <c r="B407" s="153">
        <v>38</v>
      </c>
      <c r="C407" s="20" t="s">
        <v>78</v>
      </c>
      <c r="D407" s="207">
        <v>340000</v>
      </c>
      <c r="E407" s="10">
        <v>134683.6</v>
      </c>
      <c r="F407" s="729">
        <f>E407/D407</f>
        <v>0.39612823529411767</v>
      </c>
    </row>
    <row r="408" spans="1:6">
      <c r="A408" s="161">
        <v>75</v>
      </c>
      <c r="B408" s="162">
        <v>381</v>
      </c>
      <c r="C408" s="14" t="s">
        <v>405</v>
      </c>
      <c r="D408" s="73">
        <v>340000</v>
      </c>
      <c r="E408" s="73">
        <v>134683.6</v>
      </c>
      <c r="F408" s="697">
        <f>E408/D408</f>
        <v>0.39612823529411767</v>
      </c>
    </row>
    <row r="409" spans="1:6">
      <c r="A409" s="161"/>
      <c r="B409" s="162">
        <v>3811</v>
      </c>
      <c r="C409" s="14" t="s">
        <v>809</v>
      </c>
      <c r="D409" s="73"/>
      <c r="E409" s="73">
        <v>134683.6</v>
      </c>
      <c r="F409" s="697"/>
    </row>
    <row r="410" spans="1:6">
      <c r="A410" s="161"/>
      <c r="B410" s="162"/>
      <c r="C410" s="14"/>
      <c r="D410" s="73"/>
      <c r="E410" s="73"/>
      <c r="F410" s="697"/>
    </row>
    <row r="411" spans="1:6" ht="51.75">
      <c r="A411" s="593" t="s">
        <v>26</v>
      </c>
      <c r="B411" s="594" t="s">
        <v>550</v>
      </c>
      <c r="C411" s="595" t="s">
        <v>598</v>
      </c>
      <c r="D411" s="596">
        <f>D413+D421+D428+D431</f>
        <v>4000000</v>
      </c>
      <c r="E411" s="423">
        <f>E413+E421+E428+E431</f>
        <v>892816.13</v>
      </c>
      <c r="F411" s="742">
        <f>E411/D411</f>
        <v>0.22320403250000001</v>
      </c>
    </row>
    <row r="412" spans="1:6">
      <c r="A412" s="161"/>
      <c r="B412" s="597"/>
      <c r="C412" s="598"/>
      <c r="D412" s="73"/>
      <c r="E412" s="73"/>
      <c r="F412" s="697"/>
    </row>
    <row r="413" spans="1:6">
      <c r="A413" s="599"/>
      <c r="B413" s="600">
        <v>31</v>
      </c>
      <c r="C413" s="601" t="s">
        <v>28</v>
      </c>
      <c r="D413" s="602">
        <f>D414+D416+D418</f>
        <v>1700000</v>
      </c>
      <c r="E413" s="602">
        <f>E414+E416+E418</f>
        <v>574736.38</v>
      </c>
      <c r="F413" s="740">
        <f>E413/D413</f>
        <v>0.33808022352941175</v>
      </c>
    </row>
    <row r="414" spans="1:6">
      <c r="A414" s="161">
        <v>76</v>
      </c>
      <c r="B414" s="162">
        <v>311</v>
      </c>
      <c r="C414" s="14" t="s">
        <v>30</v>
      </c>
      <c r="D414" s="73">
        <v>1400000</v>
      </c>
      <c r="E414" s="73">
        <v>461147.1</v>
      </c>
      <c r="F414" s="697">
        <f>E414/D414</f>
        <v>0.32939078571428571</v>
      </c>
    </row>
    <row r="415" spans="1:6">
      <c r="A415" s="161"/>
      <c r="B415" s="162">
        <v>3111</v>
      </c>
      <c r="C415" s="14" t="s">
        <v>833</v>
      </c>
      <c r="D415" s="73"/>
      <c r="E415" s="73">
        <v>461147.1</v>
      </c>
      <c r="F415" s="697"/>
    </row>
    <row r="416" spans="1:6" ht="26.25">
      <c r="A416" s="161">
        <v>77</v>
      </c>
      <c r="B416" s="162">
        <v>312</v>
      </c>
      <c r="C416" s="14" t="s">
        <v>32</v>
      </c>
      <c r="D416" s="73">
        <v>60000</v>
      </c>
      <c r="E416" s="73">
        <v>37500</v>
      </c>
      <c r="F416" s="697">
        <f>E416/D416</f>
        <v>0.625</v>
      </c>
    </row>
    <row r="417" spans="1:6" ht="26.25">
      <c r="A417" s="161"/>
      <c r="B417" s="162">
        <v>3121</v>
      </c>
      <c r="C417" s="14" t="s">
        <v>32</v>
      </c>
      <c r="D417" s="73"/>
      <c r="E417" s="73">
        <v>37500</v>
      </c>
      <c r="F417" s="697"/>
    </row>
    <row r="418" spans="1:6">
      <c r="A418" s="161">
        <v>78</v>
      </c>
      <c r="B418" s="162">
        <v>313</v>
      </c>
      <c r="C418" s="14" t="s">
        <v>72</v>
      </c>
      <c r="D418" s="73">
        <v>240000</v>
      </c>
      <c r="E418" s="73">
        <v>76089.279999999999</v>
      </c>
      <c r="F418" s="697">
        <f>E418/D418</f>
        <v>0.31703866666666664</v>
      </c>
    </row>
    <row r="419" spans="1:6" ht="26.25">
      <c r="A419" s="161"/>
      <c r="B419" s="162">
        <v>3132</v>
      </c>
      <c r="C419" s="14" t="s">
        <v>849</v>
      </c>
      <c r="D419" s="73"/>
      <c r="E419" s="73">
        <v>76089.279999999999</v>
      </c>
      <c r="F419" s="697"/>
    </row>
    <row r="420" spans="1:6">
      <c r="A420" s="161"/>
      <c r="B420" s="162"/>
      <c r="C420" s="14"/>
      <c r="D420" s="73"/>
      <c r="E420" s="73"/>
      <c r="F420" s="697"/>
    </row>
    <row r="421" spans="1:6">
      <c r="A421" s="599"/>
      <c r="B421" s="600">
        <v>32</v>
      </c>
      <c r="C421" s="601" t="s">
        <v>35</v>
      </c>
      <c r="D421" s="602">
        <f>D422+D425</f>
        <v>600000</v>
      </c>
      <c r="E421" s="602">
        <f>E422+E425</f>
        <v>146344</v>
      </c>
      <c r="F421" s="740">
        <f>E421/D421</f>
        <v>0.24390666666666666</v>
      </c>
    </row>
    <row r="422" spans="1:6" ht="26.25">
      <c r="A422" s="161">
        <v>79</v>
      </c>
      <c r="B422" s="162">
        <v>321</v>
      </c>
      <c r="C422" s="14" t="s">
        <v>37</v>
      </c>
      <c r="D422" s="73">
        <v>200000</v>
      </c>
      <c r="E422" s="73">
        <f>E423+E424</f>
        <v>22732</v>
      </c>
      <c r="F422" s="697">
        <f>E422/D422</f>
        <v>0.11366</v>
      </c>
    </row>
    <row r="423" spans="1:6" ht="26.25">
      <c r="A423" s="161"/>
      <c r="B423" s="162">
        <v>3212</v>
      </c>
      <c r="C423" s="14" t="s">
        <v>835</v>
      </c>
      <c r="D423" s="73"/>
      <c r="E423" s="73">
        <v>20322</v>
      </c>
      <c r="F423" s="697"/>
    </row>
    <row r="424" spans="1:6" ht="26.25">
      <c r="A424" s="161"/>
      <c r="B424" s="162">
        <v>3214</v>
      </c>
      <c r="C424" s="14" t="s">
        <v>836</v>
      </c>
      <c r="D424" s="73"/>
      <c r="E424" s="73">
        <v>2410</v>
      </c>
      <c r="F424" s="697"/>
    </row>
    <row r="425" spans="1:6" ht="26.25">
      <c r="A425" s="161">
        <v>80</v>
      </c>
      <c r="B425" s="162">
        <v>322</v>
      </c>
      <c r="C425" s="14" t="s">
        <v>39</v>
      </c>
      <c r="D425" s="73">
        <v>400000</v>
      </c>
      <c r="E425" s="73">
        <v>123612</v>
      </c>
      <c r="F425" s="697">
        <f>E425/D425</f>
        <v>0.30903000000000003</v>
      </c>
    </row>
    <row r="426" spans="1:6" ht="30.75" customHeight="1">
      <c r="A426" s="161"/>
      <c r="B426" s="162">
        <v>3221</v>
      </c>
      <c r="C426" s="14" t="s">
        <v>773</v>
      </c>
      <c r="D426" s="73"/>
      <c r="E426" s="73">
        <v>123612</v>
      </c>
      <c r="F426" s="697"/>
    </row>
    <row r="427" spans="1:6">
      <c r="A427" s="161"/>
      <c r="B427" s="162"/>
      <c r="C427" s="14"/>
      <c r="D427" s="73"/>
      <c r="E427" s="73"/>
      <c r="F427" s="697"/>
    </row>
    <row r="428" spans="1:6" ht="39">
      <c r="A428" s="348"/>
      <c r="B428" s="163">
        <v>36</v>
      </c>
      <c r="C428" s="7" t="s">
        <v>216</v>
      </c>
      <c r="D428" s="76">
        <v>1500000</v>
      </c>
      <c r="E428" s="76">
        <v>0</v>
      </c>
      <c r="F428" s="700">
        <v>0</v>
      </c>
    </row>
    <row r="429" spans="1:6" ht="26.25">
      <c r="A429" s="161">
        <v>81</v>
      </c>
      <c r="B429" s="162">
        <v>363</v>
      </c>
      <c r="C429" s="14" t="s">
        <v>581</v>
      </c>
      <c r="D429" s="73">
        <v>1500000</v>
      </c>
      <c r="E429" s="73">
        <v>0</v>
      </c>
      <c r="F429" s="697">
        <v>0</v>
      </c>
    </row>
    <row r="430" spans="1:6">
      <c r="A430" s="161"/>
      <c r="B430" s="162"/>
      <c r="C430" s="14"/>
      <c r="D430" s="73"/>
      <c r="E430" s="73"/>
      <c r="F430" s="697"/>
    </row>
    <row r="431" spans="1:6">
      <c r="A431" s="348"/>
      <c r="B431" s="163">
        <v>38</v>
      </c>
      <c r="C431" s="7" t="s">
        <v>78</v>
      </c>
      <c r="D431" s="76">
        <v>200000</v>
      </c>
      <c r="E431" s="76">
        <v>171735.75</v>
      </c>
      <c r="F431" s="700">
        <f>E431/D431</f>
        <v>0.85867875000000005</v>
      </c>
    </row>
    <row r="432" spans="1:6">
      <c r="A432" s="161">
        <v>82</v>
      </c>
      <c r="B432" s="162">
        <v>381</v>
      </c>
      <c r="C432" s="14" t="s">
        <v>405</v>
      </c>
      <c r="D432" s="73">
        <v>200000</v>
      </c>
      <c r="E432" s="73">
        <v>171735.75</v>
      </c>
      <c r="F432" s="697">
        <f>E432/D432</f>
        <v>0.85867875000000005</v>
      </c>
    </row>
    <row r="433" spans="1:6">
      <c r="A433" s="161"/>
      <c r="B433" s="162">
        <v>3811</v>
      </c>
      <c r="C433" s="14" t="s">
        <v>809</v>
      </c>
      <c r="D433" s="73"/>
      <c r="E433" s="73">
        <v>171735.75</v>
      </c>
      <c r="F433" s="697"/>
    </row>
    <row r="434" spans="1:6">
      <c r="A434" s="161"/>
      <c r="B434" s="162"/>
      <c r="C434" s="14"/>
      <c r="D434" s="73"/>
      <c r="E434" s="73"/>
      <c r="F434" s="697"/>
    </row>
    <row r="435" spans="1:6">
      <c r="A435" s="582" t="s">
        <v>26</v>
      </c>
      <c r="B435" s="421" t="s">
        <v>693</v>
      </c>
      <c r="C435" s="530" t="s">
        <v>694</v>
      </c>
      <c r="D435" s="423">
        <f>D437+D441</f>
        <v>700000</v>
      </c>
      <c r="E435" s="423">
        <f>E437+E441</f>
        <v>103649.60000000001</v>
      </c>
      <c r="F435" s="702">
        <f>E435/D435</f>
        <v>0.14807085714285714</v>
      </c>
    </row>
    <row r="436" spans="1:6">
      <c r="A436" s="161"/>
      <c r="B436" s="162"/>
      <c r="C436" s="14"/>
      <c r="D436" s="73"/>
      <c r="E436" s="73"/>
      <c r="F436" s="697"/>
    </row>
    <row r="437" spans="1:6">
      <c r="A437" s="348"/>
      <c r="B437" s="163">
        <v>31</v>
      </c>
      <c r="C437" s="7" t="s">
        <v>28</v>
      </c>
      <c r="D437" s="76">
        <f>D438+D439</f>
        <v>656000</v>
      </c>
      <c r="E437" s="76">
        <f>E438+E439</f>
        <v>100813.76000000001</v>
      </c>
      <c r="F437" s="700">
        <f>E437/D437</f>
        <v>0.15367951219512196</v>
      </c>
    </row>
    <row r="438" spans="1:6">
      <c r="A438" s="161" t="s">
        <v>695</v>
      </c>
      <c r="B438" s="162">
        <v>311</v>
      </c>
      <c r="C438" s="14" t="s">
        <v>30</v>
      </c>
      <c r="D438" s="73">
        <v>563000</v>
      </c>
      <c r="E438" s="73">
        <v>92874.69</v>
      </c>
      <c r="F438" s="697">
        <f>E438/D438</f>
        <v>0.16496392539964477</v>
      </c>
    </row>
    <row r="439" spans="1:6">
      <c r="A439" s="161" t="s">
        <v>696</v>
      </c>
      <c r="B439" s="162">
        <v>313</v>
      </c>
      <c r="C439" s="14" t="s">
        <v>72</v>
      </c>
      <c r="D439" s="73">
        <v>93000</v>
      </c>
      <c r="E439" s="73">
        <v>7939.07</v>
      </c>
      <c r="F439" s="697">
        <f>E439/D439</f>
        <v>8.5366344086021506E-2</v>
      </c>
    </row>
    <row r="440" spans="1:6">
      <c r="A440" s="161"/>
      <c r="B440" s="162"/>
      <c r="C440" s="14"/>
      <c r="D440" s="73"/>
      <c r="E440" s="73"/>
      <c r="F440" s="697"/>
    </row>
    <row r="441" spans="1:6">
      <c r="A441" s="348"/>
      <c r="B441" s="163">
        <v>32</v>
      </c>
      <c r="C441" s="7" t="s">
        <v>35</v>
      </c>
      <c r="D441" s="76">
        <v>44000</v>
      </c>
      <c r="E441" s="76">
        <v>2835.84</v>
      </c>
      <c r="F441" s="700">
        <f>E441/D441</f>
        <v>6.44509090909091E-2</v>
      </c>
    </row>
    <row r="442" spans="1:6" ht="26.25">
      <c r="A442" s="161" t="s">
        <v>697</v>
      </c>
      <c r="B442" s="162">
        <v>321</v>
      </c>
      <c r="C442" s="14" t="s">
        <v>37</v>
      </c>
      <c r="D442" s="73">
        <v>44000</v>
      </c>
      <c r="E442" s="73">
        <v>2835.84</v>
      </c>
      <c r="F442" s="697">
        <f>E442/D442</f>
        <v>6.44509090909091E-2</v>
      </c>
    </row>
    <row r="443" spans="1:6">
      <c r="A443" s="161"/>
      <c r="B443" s="162"/>
      <c r="C443" s="14"/>
      <c r="D443" s="73"/>
      <c r="E443" s="73"/>
      <c r="F443" s="697"/>
    </row>
    <row r="444" spans="1:6" ht="31.5">
      <c r="A444" s="620" t="s">
        <v>124</v>
      </c>
      <c r="B444" s="624">
        <v>1007</v>
      </c>
      <c r="C444" s="622" t="s">
        <v>529</v>
      </c>
      <c r="D444" s="623">
        <f>D446+D455+D501</f>
        <v>4410000</v>
      </c>
      <c r="E444" s="623">
        <f>E446+E455+E501</f>
        <v>2135275.63</v>
      </c>
      <c r="F444" s="692">
        <f>E444/D444</f>
        <v>0.48418948526077094</v>
      </c>
    </row>
    <row r="445" spans="1:6">
      <c r="A445" s="35"/>
      <c r="B445" s="137"/>
      <c r="C445" s="35"/>
      <c r="D445" s="3"/>
      <c r="E445" s="27"/>
      <c r="F445" s="693"/>
    </row>
    <row r="446" spans="1:6">
      <c r="A446" s="577" t="s">
        <v>26</v>
      </c>
      <c r="B446" s="579" t="s">
        <v>242</v>
      </c>
      <c r="C446" s="575" t="s">
        <v>125</v>
      </c>
      <c r="D446" s="576">
        <f>D448+D452</f>
        <v>400000</v>
      </c>
      <c r="E446" s="576">
        <f>E448+E452</f>
        <v>150000</v>
      </c>
      <c r="F446" s="699">
        <f>E446/D446</f>
        <v>0.375</v>
      </c>
    </row>
    <row r="447" spans="1:6" ht="18" customHeight="1">
      <c r="A447" s="35"/>
      <c r="B447" s="137"/>
      <c r="C447" s="35"/>
      <c r="D447" s="3"/>
      <c r="E447" s="27"/>
      <c r="F447" s="693"/>
    </row>
    <row r="448" spans="1:6" ht="24.75" customHeight="1">
      <c r="A448" s="12"/>
      <c r="B448" s="153">
        <v>38</v>
      </c>
      <c r="C448" s="20" t="s">
        <v>78</v>
      </c>
      <c r="D448" s="207">
        <v>300000</v>
      </c>
      <c r="E448" s="10">
        <v>150000</v>
      </c>
      <c r="F448" s="729">
        <f>E448/D448</f>
        <v>0.5</v>
      </c>
    </row>
    <row r="449" spans="1:6" ht="27.75" customHeight="1">
      <c r="A449" s="161">
        <v>83</v>
      </c>
      <c r="B449" s="162">
        <v>381</v>
      </c>
      <c r="C449" s="12" t="s">
        <v>126</v>
      </c>
      <c r="D449" s="73">
        <v>300000</v>
      </c>
      <c r="E449" s="73">
        <v>150000</v>
      </c>
      <c r="F449" s="697">
        <f>E449/D449</f>
        <v>0.5</v>
      </c>
    </row>
    <row r="450" spans="1:6" ht="27.75" customHeight="1">
      <c r="A450" s="161"/>
      <c r="B450" s="162">
        <v>3811</v>
      </c>
      <c r="C450" s="12" t="s">
        <v>809</v>
      </c>
      <c r="D450" s="73"/>
      <c r="E450" s="73">
        <v>150000</v>
      </c>
      <c r="F450" s="697"/>
    </row>
    <row r="451" spans="1:6" ht="13.5" customHeight="1">
      <c r="A451" s="161"/>
      <c r="B451" s="162"/>
      <c r="C451" s="12"/>
      <c r="D451" s="73"/>
      <c r="E451" s="73"/>
      <c r="F451" s="697"/>
    </row>
    <row r="452" spans="1:6" ht="21.75" customHeight="1">
      <c r="A452" s="348"/>
      <c r="B452" s="163">
        <v>38</v>
      </c>
      <c r="C452" s="164" t="s">
        <v>78</v>
      </c>
      <c r="D452" s="76">
        <v>100000</v>
      </c>
      <c r="E452" s="76">
        <v>0</v>
      </c>
      <c r="F452" s="700">
        <v>0</v>
      </c>
    </row>
    <row r="453" spans="1:6" ht="17.25" customHeight="1">
      <c r="A453" s="161">
        <v>84</v>
      </c>
      <c r="B453" s="162">
        <v>382</v>
      </c>
      <c r="C453" s="12" t="s">
        <v>52</v>
      </c>
      <c r="D453" s="73">
        <v>100000</v>
      </c>
      <c r="E453" s="73">
        <v>0</v>
      </c>
      <c r="F453" s="697">
        <v>0</v>
      </c>
    </row>
    <row r="454" spans="1:6" ht="14.25" customHeight="1">
      <c r="A454" s="161"/>
      <c r="B454" s="162"/>
      <c r="C454" s="12"/>
      <c r="D454" s="73"/>
      <c r="E454" s="73"/>
      <c r="F454" s="697"/>
    </row>
    <row r="455" spans="1:6" ht="27.75" customHeight="1">
      <c r="A455" s="320" t="s">
        <v>26</v>
      </c>
      <c r="B455" s="321" t="s">
        <v>127</v>
      </c>
      <c r="C455" s="226" t="s">
        <v>336</v>
      </c>
      <c r="D455" s="229">
        <f>D457+D467+D491+D495</f>
        <v>3910000</v>
      </c>
      <c r="E455" s="229">
        <f>E457+E467+E491+E495</f>
        <v>1973212</v>
      </c>
      <c r="F455" s="724">
        <f>E455/D455</f>
        <v>0.50465780051150899</v>
      </c>
    </row>
    <row r="456" spans="1:6" ht="15.75" customHeight="1">
      <c r="A456" s="252"/>
      <c r="B456" s="253"/>
      <c r="C456" s="254"/>
      <c r="D456" s="255"/>
      <c r="E456" s="255"/>
      <c r="F456" s="741"/>
    </row>
    <row r="457" spans="1:6" ht="15.75" customHeight="1">
      <c r="A457" s="161"/>
      <c r="B457" s="163">
        <v>31</v>
      </c>
      <c r="C457" s="164" t="s">
        <v>28</v>
      </c>
      <c r="D457" s="76">
        <f>D458+D461+D462</f>
        <v>2905000</v>
      </c>
      <c r="E457" s="76">
        <f>E458+E461+E462</f>
        <v>1429109</v>
      </c>
      <c r="F457" s="700">
        <f>E457/D457</f>
        <v>0.49194802065404475</v>
      </c>
    </row>
    <row r="458" spans="1:6" ht="15.75" customHeight="1">
      <c r="A458" s="161">
        <v>85</v>
      </c>
      <c r="B458" s="162">
        <v>311</v>
      </c>
      <c r="C458" s="12" t="s">
        <v>30</v>
      </c>
      <c r="D458" s="73">
        <v>2260000</v>
      </c>
      <c r="E458" s="73">
        <f>E459+E460</f>
        <v>1163278</v>
      </c>
      <c r="F458" s="697">
        <f>E458/D458</f>
        <v>0.51472477876106193</v>
      </c>
    </row>
    <row r="459" spans="1:6" ht="15.75" customHeight="1">
      <c r="A459" s="161"/>
      <c r="B459" s="162">
        <v>3111</v>
      </c>
      <c r="C459" s="12" t="s">
        <v>772</v>
      </c>
      <c r="D459" s="73"/>
      <c r="E459" s="73">
        <v>1114352</v>
      </c>
      <c r="F459" s="697"/>
    </row>
    <row r="460" spans="1:6" ht="30" customHeight="1">
      <c r="A460" s="161"/>
      <c r="B460" s="162">
        <v>3113</v>
      </c>
      <c r="C460" s="12" t="s">
        <v>777</v>
      </c>
      <c r="D460" s="73"/>
      <c r="E460" s="73">
        <v>48926</v>
      </c>
      <c r="F460" s="697"/>
    </row>
    <row r="461" spans="1:6" ht="26.25" customHeight="1">
      <c r="A461" s="161">
        <v>86</v>
      </c>
      <c r="B461" s="162">
        <v>312</v>
      </c>
      <c r="C461" s="12" t="s">
        <v>32</v>
      </c>
      <c r="D461" s="73">
        <v>80000</v>
      </c>
      <c r="E461" s="73">
        <v>37963</v>
      </c>
      <c r="F461" s="697">
        <f>E461/D461</f>
        <v>0.4745375</v>
      </c>
    </row>
    <row r="462" spans="1:6" ht="16.5" customHeight="1">
      <c r="A462" s="161">
        <v>87</v>
      </c>
      <c r="B462" s="162">
        <v>313</v>
      </c>
      <c r="C462" s="12" t="s">
        <v>72</v>
      </c>
      <c r="D462" s="73">
        <v>565000</v>
      </c>
      <c r="E462" s="73">
        <f>E463+E464+E465</f>
        <v>227868</v>
      </c>
      <c r="F462" s="697">
        <f>E462/D462</f>
        <v>0.40330619469026546</v>
      </c>
    </row>
    <row r="463" spans="1:6" ht="29.25" customHeight="1">
      <c r="A463" s="161"/>
      <c r="B463" s="162">
        <v>3131</v>
      </c>
      <c r="C463" s="12" t="s">
        <v>778</v>
      </c>
      <c r="D463" s="73"/>
      <c r="E463" s="73">
        <v>91200</v>
      </c>
      <c r="F463" s="697"/>
    </row>
    <row r="464" spans="1:6" ht="29.25" customHeight="1">
      <c r="A464" s="161"/>
      <c r="B464" s="162">
        <v>3132</v>
      </c>
      <c r="C464" s="12" t="s">
        <v>751</v>
      </c>
      <c r="D464" s="73"/>
      <c r="E464" s="73">
        <v>134377</v>
      </c>
      <c r="F464" s="697"/>
    </row>
    <row r="465" spans="1:6" ht="42" customHeight="1">
      <c r="A465" s="161"/>
      <c r="B465" s="162">
        <v>3133</v>
      </c>
      <c r="C465" s="12" t="s">
        <v>752</v>
      </c>
      <c r="D465" s="73"/>
      <c r="E465" s="73">
        <v>2291</v>
      </c>
      <c r="F465" s="697"/>
    </row>
    <row r="466" spans="1:6" ht="15.75" customHeight="1">
      <c r="A466" s="161"/>
      <c r="B466" s="162"/>
      <c r="C466" s="12"/>
      <c r="D466" s="73"/>
      <c r="E466" s="73"/>
      <c r="F466" s="697"/>
    </row>
    <row r="467" spans="1:6" ht="21.75" customHeight="1">
      <c r="A467" s="161"/>
      <c r="B467" s="163">
        <v>32</v>
      </c>
      <c r="C467" s="164" t="s">
        <v>35</v>
      </c>
      <c r="D467" s="76">
        <f>D468+D471+D478+D485</f>
        <v>750000</v>
      </c>
      <c r="E467" s="76">
        <f>E468+E471+E478+E485</f>
        <v>327317</v>
      </c>
      <c r="F467" s="700">
        <f>E467/D467</f>
        <v>0.43642266666666668</v>
      </c>
    </row>
    <row r="468" spans="1:6" ht="33" customHeight="1">
      <c r="A468" s="161">
        <v>88</v>
      </c>
      <c r="B468" s="162">
        <v>321</v>
      </c>
      <c r="C468" s="12" t="s">
        <v>37</v>
      </c>
      <c r="D468" s="73">
        <v>100000</v>
      </c>
      <c r="E468" s="73">
        <f>E469+E470</f>
        <v>50256</v>
      </c>
      <c r="F468" s="697">
        <f>E468/D468</f>
        <v>0.50256000000000001</v>
      </c>
    </row>
    <row r="469" spans="1:6" ht="20.25" customHeight="1">
      <c r="A469" s="161"/>
      <c r="B469" s="162">
        <v>3211</v>
      </c>
      <c r="C469" s="12" t="s">
        <v>779</v>
      </c>
      <c r="D469" s="73"/>
      <c r="E469" s="73">
        <v>856</v>
      </c>
      <c r="F469" s="697"/>
    </row>
    <row r="470" spans="1:6" ht="41.25" customHeight="1">
      <c r="A470" s="161"/>
      <c r="B470" s="162">
        <v>3212</v>
      </c>
      <c r="C470" s="12" t="s">
        <v>753</v>
      </c>
      <c r="D470" s="73"/>
      <c r="E470" s="73">
        <v>49400</v>
      </c>
      <c r="F470" s="697"/>
    </row>
    <row r="471" spans="1:6" ht="35.25" customHeight="1">
      <c r="A471" s="161">
        <v>89</v>
      </c>
      <c r="B471" s="162">
        <v>322</v>
      </c>
      <c r="C471" s="12" t="s">
        <v>39</v>
      </c>
      <c r="D471" s="73">
        <v>300000</v>
      </c>
      <c r="E471" s="73">
        <f>E472+E473+E474+E475+E476+E477</f>
        <v>101439</v>
      </c>
      <c r="F471" s="697">
        <f>E471/D471</f>
        <v>0.33812999999999999</v>
      </c>
    </row>
    <row r="472" spans="1:6" ht="35.25" customHeight="1">
      <c r="A472" s="161"/>
      <c r="B472" s="162">
        <v>3221</v>
      </c>
      <c r="C472" s="12" t="s">
        <v>773</v>
      </c>
      <c r="D472" s="73"/>
      <c r="E472" s="73">
        <v>3350</v>
      </c>
      <c r="F472" s="697"/>
    </row>
    <row r="473" spans="1:6" ht="18" customHeight="1">
      <c r="A473" s="161"/>
      <c r="B473" s="162">
        <v>3222</v>
      </c>
      <c r="C473" s="12" t="s">
        <v>756</v>
      </c>
      <c r="D473" s="73"/>
      <c r="E473" s="73">
        <v>529</v>
      </c>
      <c r="F473" s="697"/>
    </row>
    <row r="474" spans="1:6" ht="18" customHeight="1">
      <c r="A474" s="161"/>
      <c r="B474" s="162">
        <v>3223</v>
      </c>
      <c r="C474" s="12" t="s">
        <v>757</v>
      </c>
      <c r="D474" s="73"/>
      <c r="E474" s="73">
        <v>50569</v>
      </c>
      <c r="F474" s="697"/>
    </row>
    <row r="475" spans="1:6" ht="43.5" customHeight="1">
      <c r="A475" s="161"/>
      <c r="B475" s="162">
        <v>3224</v>
      </c>
      <c r="C475" s="12" t="s">
        <v>780</v>
      </c>
      <c r="D475" s="73"/>
      <c r="E475" s="73">
        <v>14733</v>
      </c>
      <c r="F475" s="697"/>
    </row>
    <row r="476" spans="1:6" ht="27" customHeight="1">
      <c r="A476" s="161"/>
      <c r="B476" s="162">
        <v>3225</v>
      </c>
      <c r="C476" s="12" t="s">
        <v>759</v>
      </c>
      <c r="D476" s="73"/>
      <c r="E476" s="73">
        <v>11300</v>
      </c>
      <c r="F476" s="697"/>
    </row>
    <row r="477" spans="1:6" ht="27" customHeight="1">
      <c r="A477" s="161"/>
      <c r="B477" s="162">
        <v>3227</v>
      </c>
      <c r="C477" s="12" t="s">
        <v>760</v>
      </c>
      <c r="D477" s="73"/>
      <c r="E477" s="73">
        <v>20958</v>
      </c>
      <c r="F477" s="697"/>
    </row>
    <row r="478" spans="1:6" ht="22.5" customHeight="1">
      <c r="A478" s="161">
        <v>90</v>
      </c>
      <c r="B478" s="162">
        <v>323</v>
      </c>
      <c r="C478" s="12" t="s">
        <v>41</v>
      </c>
      <c r="D478" s="73">
        <v>200000</v>
      </c>
      <c r="E478" s="73">
        <f>E479+E480+E481+E482+E483+E484</f>
        <v>141060</v>
      </c>
      <c r="F478" s="697">
        <f>E478/D478</f>
        <v>0.70530000000000004</v>
      </c>
    </row>
    <row r="479" spans="1:6" ht="31.5" customHeight="1">
      <c r="A479" s="161"/>
      <c r="B479" s="162">
        <v>3231</v>
      </c>
      <c r="C479" s="12" t="s">
        <v>761</v>
      </c>
      <c r="D479" s="73"/>
      <c r="E479" s="73">
        <v>12173</v>
      </c>
      <c r="F479" s="697"/>
    </row>
    <row r="480" spans="1:6" ht="42.75" customHeight="1">
      <c r="A480" s="161"/>
      <c r="B480" s="162">
        <v>3232</v>
      </c>
      <c r="C480" s="12" t="s">
        <v>762</v>
      </c>
      <c r="D480" s="73"/>
      <c r="E480" s="73">
        <v>37476</v>
      </c>
      <c r="F480" s="697"/>
    </row>
    <row r="481" spans="1:6" ht="22.5" customHeight="1">
      <c r="A481" s="161"/>
      <c r="B481" s="162">
        <v>3234</v>
      </c>
      <c r="C481" s="12" t="s">
        <v>764</v>
      </c>
      <c r="D481" s="73"/>
      <c r="E481" s="73">
        <v>10062</v>
      </c>
      <c r="F481" s="697"/>
    </row>
    <row r="482" spans="1:6" ht="21" customHeight="1">
      <c r="A482" s="161"/>
      <c r="B482" s="162">
        <v>3235</v>
      </c>
      <c r="C482" s="12" t="s">
        <v>765</v>
      </c>
      <c r="D482" s="73"/>
      <c r="E482" s="73">
        <v>33611</v>
      </c>
      <c r="F482" s="697"/>
    </row>
    <row r="483" spans="1:6" ht="29.25" customHeight="1">
      <c r="A483" s="161"/>
      <c r="B483" s="162">
        <v>3236</v>
      </c>
      <c r="C483" s="12" t="s">
        <v>766</v>
      </c>
      <c r="D483" s="73"/>
      <c r="E483" s="73">
        <v>563</v>
      </c>
      <c r="F483" s="697"/>
    </row>
    <row r="484" spans="1:6" ht="29.25" customHeight="1">
      <c r="A484" s="161"/>
      <c r="B484" s="162">
        <v>3239</v>
      </c>
      <c r="C484" s="12" t="s">
        <v>781</v>
      </c>
      <c r="D484" s="73"/>
      <c r="E484" s="73">
        <v>47175</v>
      </c>
      <c r="F484" s="697"/>
    </row>
    <row r="485" spans="1:6" ht="30.75" customHeight="1">
      <c r="A485" s="161">
        <v>91</v>
      </c>
      <c r="B485" s="162">
        <v>329</v>
      </c>
      <c r="C485" s="12" t="s">
        <v>43</v>
      </c>
      <c r="D485" s="73">
        <v>150000</v>
      </c>
      <c r="E485" s="73">
        <f>E486+E487+E488+E489</f>
        <v>34562</v>
      </c>
      <c r="F485" s="697">
        <f>E485/D485</f>
        <v>0.23041333333333333</v>
      </c>
    </row>
    <row r="486" spans="1:6" ht="59.25" customHeight="1">
      <c r="A486" s="161"/>
      <c r="B486" s="162">
        <v>3291</v>
      </c>
      <c r="C486" s="12" t="s">
        <v>782</v>
      </c>
      <c r="D486" s="73"/>
      <c r="E486" s="73">
        <v>20961</v>
      </c>
      <c r="F486" s="697"/>
    </row>
    <row r="487" spans="1:6" ht="18" customHeight="1">
      <c r="A487" s="161"/>
      <c r="B487" s="162">
        <v>3292</v>
      </c>
      <c r="C487" s="12" t="s">
        <v>769</v>
      </c>
      <c r="D487" s="73"/>
      <c r="E487" s="73">
        <v>9211</v>
      </c>
      <c r="F487" s="697"/>
    </row>
    <row r="488" spans="1:6" ht="18.75" customHeight="1">
      <c r="A488" s="161"/>
      <c r="B488" s="162">
        <v>3293</v>
      </c>
      <c r="C488" s="12" t="s">
        <v>783</v>
      </c>
      <c r="D488" s="73"/>
      <c r="E488" s="73">
        <v>3469</v>
      </c>
      <c r="F488" s="697"/>
    </row>
    <row r="489" spans="1:6" ht="27.75" customHeight="1">
      <c r="A489" s="161"/>
      <c r="B489" s="162">
        <v>3299</v>
      </c>
      <c r="C489" s="12" t="s">
        <v>460</v>
      </c>
      <c r="D489" s="73"/>
      <c r="E489" s="73">
        <v>921</v>
      </c>
      <c r="F489" s="697"/>
    </row>
    <row r="490" spans="1:6" ht="15.75" customHeight="1">
      <c r="A490" s="161"/>
      <c r="B490" s="162"/>
      <c r="C490" s="12"/>
      <c r="D490" s="73"/>
      <c r="E490" s="73"/>
      <c r="F490" s="697"/>
    </row>
    <row r="491" spans="1:6" ht="26.25" customHeight="1">
      <c r="A491" s="348"/>
      <c r="B491" s="163">
        <v>34</v>
      </c>
      <c r="C491" s="164" t="s">
        <v>45</v>
      </c>
      <c r="D491" s="76">
        <v>5000</v>
      </c>
      <c r="E491" s="76">
        <v>1194</v>
      </c>
      <c r="F491" s="700">
        <f>E491/D491</f>
        <v>0.23880000000000001</v>
      </c>
    </row>
    <row r="492" spans="1:6">
      <c r="A492" s="161">
        <v>92</v>
      </c>
      <c r="B492" s="162">
        <v>343</v>
      </c>
      <c r="C492" s="12" t="s">
        <v>47</v>
      </c>
      <c r="D492" s="73">
        <v>5000</v>
      </c>
      <c r="E492" s="73">
        <v>1194</v>
      </c>
      <c r="F492" s="697">
        <f>E492/D492</f>
        <v>0.23880000000000001</v>
      </c>
    </row>
    <row r="493" spans="1:6" ht="30.75" customHeight="1">
      <c r="A493" s="161"/>
      <c r="B493" s="162">
        <v>3431</v>
      </c>
      <c r="C493" s="12" t="s">
        <v>770</v>
      </c>
      <c r="D493" s="73"/>
      <c r="E493" s="73">
        <v>1194</v>
      </c>
      <c r="F493" s="697"/>
    </row>
    <row r="494" spans="1:6" ht="14.25" customHeight="1">
      <c r="A494" s="161"/>
      <c r="B494" s="162"/>
      <c r="C494" s="12"/>
      <c r="D494" s="73"/>
      <c r="E494" s="73"/>
      <c r="F494" s="697"/>
    </row>
    <row r="495" spans="1:6" ht="41.25" customHeight="1">
      <c r="A495" s="348"/>
      <c r="B495" s="163">
        <v>42</v>
      </c>
      <c r="C495" s="164" t="s">
        <v>102</v>
      </c>
      <c r="D495" s="76">
        <f>D496+D497</f>
        <v>250000</v>
      </c>
      <c r="E495" s="76">
        <f>E496+E497</f>
        <v>215592</v>
      </c>
      <c r="F495" s="700">
        <f>E495/D495</f>
        <v>0.86236800000000002</v>
      </c>
    </row>
    <row r="496" spans="1:6" ht="26.25" customHeight="1">
      <c r="A496" s="161">
        <v>93</v>
      </c>
      <c r="B496" s="162">
        <v>421</v>
      </c>
      <c r="C496" s="12" t="s">
        <v>362</v>
      </c>
      <c r="D496" s="73">
        <v>250000</v>
      </c>
      <c r="E496" s="73">
        <v>0</v>
      </c>
      <c r="F496" s="697">
        <v>0</v>
      </c>
    </row>
    <row r="497" spans="1:6" ht="26.25" customHeight="1">
      <c r="A497" s="161"/>
      <c r="B497" s="162">
        <v>422</v>
      </c>
      <c r="C497" s="12" t="s">
        <v>56</v>
      </c>
      <c r="D497" s="73">
        <v>0</v>
      </c>
      <c r="E497" s="73">
        <f>E498+E499</f>
        <v>215592</v>
      </c>
      <c r="F497" s="697">
        <v>0</v>
      </c>
    </row>
    <row r="498" spans="1:6" ht="26.25" customHeight="1">
      <c r="A498" s="161"/>
      <c r="B498" s="162">
        <v>4221</v>
      </c>
      <c r="C498" s="12" t="s">
        <v>362</v>
      </c>
      <c r="D498" s="73"/>
      <c r="E498" s="73">
        <v>500</v>
      </c>
      <c r="F498" s="697"/>
    </row>
    <row r="499" spans="1:6" ht="26.25" customHeight="1">
      <c r="A499" s="161"/>
      <c r="B499" s="162">
        <v>4223</v>
      </c>
      <c r="C499" s="12" t="s">
        <v>784</v>
      </c>
      <c r="D499" s="73"/>
      <c r="E499" s="73">
        <v>215092</v>
      </c>
      <c r="F499" s="697"/>
    </row>
    <row r="500" spans="1:6" ht="14.25" customHeight="1">
      <c r="A500" s="128"/>
      <c r="B500" s="137"/>
      <c r="C500" s="35"/>
      <c r="D500" s="27"/>
      <c r="E500" s="27"/>
      <c r="F500" s="693"/>
    </row>
    <row r="501" spans="1:6">
      <c r="A501" s="582" t="s">
        <v>26</v>
      </c>
      <c r="B501" s="421" t="s">
        <v>390</v>
      </c>
      <c r="C501" s="422" t="s">
        <v>607</v>
      </c>
      <c r="D501" s="423">
        <f>D503+D508</f>
        <v>100000</v>
      </c>
      <c r="E501" s="423">
        <f>E503+E508</f>
        <v>12063.63</v>
      </c>
      <c r="F501" s="702">
        <f>E501/D501</f>
        <v>0.12063629999999999</v>
      </c>
    </row>
    <row r="502" spans="1:6">
      <c r="A502" s="252"/>
      <c r="B502" s="253"/>
      <c r="C502" s="254"/>
      <c r="D502" s="255"/>
      <c r="E502" s="255"/>
      <c r="F502" s="741"/>
    </row>
    <row r="503" spans="1:6">
      <c r="A503" s="252"/>
      <c r="B503" s="253">
        <v>32</v>
      </c>
      <c r="C503" s="254" t="s">
        <v>35</v>
      </c>
      <c r="D503" s="255">
        <f>D504+D506</f>
        <v>70000</v>
      </c>
      <c r="E503" s="255">
        <f>E504+E506</f>
        <v>12063.63</v>
      </c>
      <c r="F503" s="741">
        <f>E503/D503</f>
        <v>0.17233757142857142</v>
      </c>
    </row>
    <row r="504" spans="1:6" ht="26.25">
      <c r="A504" s="233">
        <v>94</v>
      </c>
      <c r="B504" s="256">
        <v>322</v>
      </c>
      <c r="C504" s="216" t="s">
        <v>39</v>
      </c>
      <c r="D504" s="257">
        <v>40000</v>
      </c>
      <c r="E504" s="257">
        <v>12063.63</v>
      </c>
      <c r="F504" s="743">
        <f>E504/D504</f>
        <v>0.30159074999999996</v>
      </c>
    </row>
    <row r="505" spans="1:6" ht="39">
      <c r="A505" s="233"/>
      <c r="B505" s="256">
        <v>3224</v>
      </c>
      <c r="C505" s="216" t="s">
        <v>758</v>
      </c>
      <c r="D505" s="257"/>
      <c r="E505" s="257">
        <v>12063.63</v>
      </c>
      <c r="F505" s="743"/>
    </row>
    <row r="506" spans="1:6">
      <c r="A506" s="233">
        <v>95</v>
      </c>
      <c r="B506" s="256">
        <v>323</v>
      </c>
      <c r="C506" s="216" t="s">
        <v>41</v>
      </c>
      <c r="D506" s="257">
        <v>30000</v>
      </c>
      <c r="E506" s="257">
        <v>0</v>
      </c>
      <c r="F506" s="743">
        <v>0</v>
      </c>
    </row>
    <row r="507" spans="1:6">
      <c r="A507" s="128"/>
      <c r="B507" s="137"/>
      <c r="C507" s="35"/>
      <c r="D507" s="27"/>
      <c r="E507" s="27"/>
      <c r="F507" s="693"/>
    </row>
    <row r="508" spans="1:6" s="180" customFormat="1">
      <c r="A508" s="161"/>
      <c r="B508" s="163">
        <v>38</v>
      </c>
      <c r="C508" s="164" t="s">
        <v>78</v>
      </c>
      <c r="D508" s="76">
        <v>30000</v>
      </c>
      <c r="E508" s="76">
        <v>0</v>
      </c>
      <c r="F508" s="700">
        <v>0</v>
      </c>
    </row>
    <row r="509" spans="1:6">
      <c r="A509" s="161">
        <v>96</v>
      </c>
      <c r="B509" s="162">
        <v>381</v>
      </c>
      <c r="C509" s="12" t="s">
        <v>51</v>
      </c>
      <c r="D509" s="73">
        <v>30000</v>
      </c>
      <c r="E509" s="73">
        <v>0</v>
      </c>
      <c r="F509" s="697">
        <v>0</v>
      </c>
    </row>
    <row r="510" spans="1:6" s="180" customFormat="1">
      <c r="A510" s="161"/>
      <c r="B510" s="162"/>
      <c r="C510" s="12"/>
      <c r="D510" s="73"/>
      <c r="E510" s="73"/>
      <c r="F510" s="697"/>
    </row>
    <row r="511" spans="1:6" ht="63">
      <c r="A511" s="620" t="s">
        <v>24</v>
      </c>
      <c r="B511" s="624">
        <v>1008</v>
      </c>
      <c r="C511" s="622" t="s">
        <v>341</v>
      </c>
      <c r="D511" s="623">
        <f>D513+D519+D525+D531+D539+D545+D551</f>
        <v>1510000</v>
      </c>
      <c r="E511" s="623">
        <f>E513+E519+E525+E531+E539+E545+E551</f>
        <v>529205.11</v>
      </c>
      <c r="F511" s="692">
        <f>E511/D511</f>
        <v>0.35046696026490065</v>
      </c>
    </row>
    <row r="512" spans="1:6" ht="15.75">
      <c r="A512" s="349"/>
      <c r="B512" s="350"/>
      <c r="C512" s="172"/>
      <c r="D512" s="173"/>
      <c r="E512" s="207"/>
      <c r="F512" s="709"/>
    </row>
    <row r="513" spans="1:6" ht="26.25">
      <c r="A513" s="226" t="s">
        <v>26</v>
      </c>
      <c r="B513" s="195" t="s">
        <v>128</v>
      </c>
      <c r="C513" s="249" t="s">
        <v>342</v>
      </c>
      <c r="D513" s="325">
        <v>195000</v>
      </c>
      <c r="E513" s="325">
        <v>114700</v>
      </c>
      <c r="F513" s="728">
        <f>E513/D513</f>
        <v>0.58820512820512816</v>
      </c>
    </row>
    <row r="514" spans="1:6">
      <c r="A514" s="254"/>
      <c r="B514" s="153"/>
      <c r="C514" s="20"/>
      <c r="D514" s="207"/>
      <c r="E514" s="207"/>
      <c r="F514" s="729"/>
    </row>
    <row r="515" spans="1:6" ht="14.25" customHeight="1">
      <c r="A515" s="348"/>
      <c r="B515" s="163">
        <v>38</v>
      </c>
      <c r="C515" s="7" t="s">
        <v>78</v>
      </c>
      <c r="D515" s="76">
        <v>195000</v>
      </c>
      <c r="E515" s="76">
        <v>114700</v>
      </c>
      <c r="F515" s="700">
        <f>E515/D515</f>
        <v>0.58820512820512816</v>
      </c>
    </row>
    <row r="516" spans="1:6">
      <c r="A516" s="161">
        <v>97</v>
      </c>
      <c r="B516" s="162">
        <v>381</v>
      </c>
      <c r="C516" s="12" t="s">
        <v>51</v>
      </c>
      <c r="D516" s="73">
        <v>195000</v>
      </c>
      <c r="E516" s="73">
        <v>114700</v>
      </c>
      <c r="F516" s="697">
        <f>E516/D516</f>
        <v>0.58820512820512816</v>
      </c>
    </row>
    <row r="517" spans="1:6">
      <c r="A517" s="161"/>
      <c r="B517" s="162">
        <v>3811</v>
      </c>
      <c r="C517" s="12" t="s">
        <v>809</v>
      </c>
      <c r="D517" s="73"/>
      <c r="E517" s="73">
        <v>114700</v>
      </c>
      <c r="F517" s="697"/>
    </row>
    <row r="518" spans="1:6">
      <c r="A518" s="233"/>
      <c r="B518" s="162"/>
      <c r="C518" s="12"/>
      <c r="D518" s="91"/>
      <c r="E518" s="73"/>
      <c r="F518" s="698"/>
    </row>
    <row r="519" spans="1:6">
      <c r="A519" s="225" t="s">
        <v>26</v>
      </c>
      <c r="B519" s="195" t="s">
        <v>343</v>
      </c>
      <c r="C519" s="249" t="s">
        <v>344</v>
      </c>
      <c r="D519" s="325">
        <v>130000</v>
      </c>
      <c r="E519" s="229">
        <v>32500.11</v>
      </c>
      <c r="F519" s="728">
        <f>E519/D519</f>
        <v>0.25000084615384616</v>
      </c>
    </row>
    <row r="520" spans="1:6">
      <c r="A520" s="154"/>
      <c r="B520" s="151"/>
      <c r="C520" s="19"/>
      <c r="D520" s="232"/>
      <c r="E520" s="73"/>
      <c r="F520" s="718"/>
    </row>
    <row r="521" spans="1:6">
      <c r="A521" s="364"/>
      <c r="B521" s="191">
        <v>38</v>
      </c>
      <c r="C521" s="192" t="s">
        <v>78</v>
      </c>
      <c r="D521" s="336">
        <v>130000</v>
      </c>
      <c r="E521" s="336">
        <v>32500.11</v>
      </c>
      <c r="F521" s="700">
        <f>E521/D521</f>
        <v>0.25000084615384616</v>
      </c>
    </row>
    <row r="522" spans="1:6">
      <c r="A522" s="263">
        <v>98</v>
      </c>
      <c r="B522" s="193">
        <v>381</v>
      </c>
      <c r="C522" s="194" t="s">
        <v>51</v>
      </c>
      <c r="D522" s="337">
        <v>130000</v>
      </c>
      <c r="E522" s="337">
        <v>32500.11</v>
      </c>
      <c r="F522" s="697">
        <f>E522/D522</f>
        <v>0.25000084615384616</v>
      </c>
    </row>
    <row r="523" spans="1:6">
      <c r="A523" s="263"/>
      <c r="B523" s="193">
        <v>3811</v>
      </c>
      <c r="C523" s="194" t="s">
        <v>809</v>
      </c>
      <c r="D523" s="337"/>
      <c r="E523" s="337">
        <v>32500.11</v>
      </c>
      <c r="F523" s="697"/>
    </row>
    <row r="524" spans="1:6">
      <c r="A524" s="263"/>
      <c r="B524" s="194"/>
      <c r="C524" s="194"/>
      <c r="D524" s="194"/>
      <c r="E524" s="337"/>
      <c r="F524" s="697"/>
    </row>
    <row r="525" spans="1:6">
      <c r="A525" s="365" t="s">
        <v>26</v>
      </c>
      <c r="B525" s="175" t="s">
        <v>345</v>
      </c>
      <c r="C525" s="175" t="s">
        <v>346</v>
      </c>
      <c r="D525" s="338">
        <v>400000</v>
      </c>
      <c r="E525" s="338">
        <v>121005</v>
      </c>
      <c r="F525" s="724">
        <f>E525/D525</f>
        <v>0.30251250000000002</v>
      </c>
    </row>
    <row r="526" spans="1:6">
      <c r="A526" s="263"/>
      <c r="B526" s="194"/>
      <c r="C526" s="194"/>
      <c r="D526" s="337"/>
      <c r="E526" s="337"/>
      <c r="F526" s="697"/>
    </row>
    <row r="527" spans="1:6">
      <c r="A527" s="364"/>
      <c r="B527" s="191">
        <v>38</v>
      </c>
      <c r="C527" s="192" t="s">
        <v>78</v>
      </c>
      <c r="D527" s="336">
        <v>400000</v>
      </c>
      <c r="E527" s="336">
        <v>121005</v>
      </c>
      <c r="F527" s="700">
        <f>E527/D527</f>
        <v>0.30251250000000002</v>
      </c>
    </row>
    <row r="528" spans="1:6">
      <c r="A528" s="263">
        <v>99</v>
      </c>
      <c r="B528" s="193">
        <v>381</v>
      </c>
      <c r="C528" s="194" t="s">
        <v>51</v>
      </c>
      <c r="D528" s="337">
        <v>400000</v>
      </c>
      <c r="E528" s="337">
        <v>121005</v>
      </c>
      <c r="F528" s="697">
        <f>E528/D528</f>
        <v>0.30251250000000002</v>
      </c>
    </row>
    <row r="529" spans="1:6">
      <c r="A529" s="263"/>
      <c r="B529" s="193">
        <v>3811</v>
      </c>
      <c r="C529" s="194" t="s">
        <v>809</v>
      </c>
      <c r="D529" s="337"/>
      <c r="E529" s="337">
        <v>121005</v>
      </c>
      <c r="F529" s="697"/>
    </row>
    <row r="530" spans="1:6">
      <c r="A530" s="263"/>
      <c r="B530" s="194"/>
      <c r="C530" s="194"/>
      <c r="D530" s="194"/>
      <c r="E530" s="337"/>
      <c r="F530" s="697"/>
    </row>
    <row r="531" spans="1:6">
      <c r="A531" s="365" t="s">
        <v>26</v>
      </c>
      <c r="B531" s="175" t="s">
        <v>347</v>
      </c>
      <c r="C531" s="175" t="s">
        <v>348</v>
      </c>
      <c r="D531" s="338">
        <f>D533</f>
        <v>230000</v>
      </c>
      <c r="E531" s="338">
        <f>E533</f>
        <v>221000</v>
      </c>
      <c r="F531" s="724">
        <f>E531/D531</f>
        <v>0.96086956521739131</v>
      </c>
    </row>
    <row r="532" spans="1:6">
      <c r="A532" s="263"/>
      <c r="B532" s="194"/>
      <c r="C532" s="194"/>
      <c r="D532" s="337"/>
      <c r="E532" s="337"/>
      <c r="F532" s="697"/>
    </row>
    <row r="533" spans="1:6">
      <c r="A533" s="364"/>
      <c r="B533" s="191">
        <v>38</v>
      </c>
      <c r="C533" s="192" t="s">
        <v>78</v>
      </c>
      <c r="D533" s="336">
        <f>D534+D536</f>
        <v>230000</v>
      </c>
      <c r="E533" s="336">
        <f>E534+E536</f>
        <v>221000</v>
      </c>
      <c r="F533" s="700">
        <f>E533/D533</f>
        <v>0.96086956521739131</v>
      </c>
    </row>
    <row r="534" spans="1:6">
      <c r="A534" s="263">
        <v>100</v>
      </c>
      <c r="B534" s="193">
        <v>381</v>
      </c>
      <c r="C534" s="194" t="s">
        <v>51</v>
      </c>
      <c r="D534" s="337">
        <v>30000</v>
      </c>
      <c r="E534" s="337">
        <v>21000</v>
      </c>
      <c r="F534" s="697">
        <f>E534/D534</f>
        <v>0.7</v>
      </c>
    </row>
    <row r="535" spans="1:6">
      <c r="A535" s="263"/>
      <c r="B535" s="193">
        <v>3811</v>
      </c>
      <c r="C535" s="194" t="s">
        <v>809</v>
      </c>
      <c r="D535" s="337"/>
      <c r="E535" s="337">
        <v>21000</v>
      </c>
      <c r="F535" s="697"/>
    </row>
    <row r="536" spans="1:6">
      <c r="A536" s="263">
        <v>101</v>
      </c>
      <c r="B536" s="193">
        <v>382</v>
      </c>
      <c r="C536" s="194" t="s">
        <v>52</v>
      </c>
      <c r="D536" s="337">
        <v>200000</v>
      </c>
      <c r="E536" s="337">
        <v>200000</v>
      </c>
      <c r="F536" s="697">
        <f>E536/D536</f>
        <v>1</v>
      </c>
    </row>
    <row r="537" spans="1:6" ht="39">
      <c r="A537" s="263"/>
      <c r="B537" s="193">
        <v>3821</v>
      </c>
      <c r="C537" s="12" t="s">
        <v>850</v>
      </c>
      <c r="D537" s="337"/>
      <c r="E537" s="337">
        <v>200000</v>
      </c>
      <c r="F537" s="697"/>
    </row>
    <row r="538" spans="1:6">
      <c r="A538" s="263"/>
      <c r="B538" s="193"/>
      <c r="C538" s="194"/>
      <c r="D538" s="194"/>
      <c r="E538" s="337"/>
      <c r="F538" s="697"/>
    </row>
    <row r="539" spans="1:6">
      <c r="A539" s="365" t="s">
        <v>26</v>
      </c>
      <c r="B539" s="319" t="s">
        <v>349</v>
      </c>
      <c r="C539" s="175" t="s">
        <v>350</v>
      </c>
      <c r="D539" s="338">
        <v>20000</v>
      </c>
      <c r="E539" s="338">
        <v>5000</v>
      </c>
      <c r="F539" s="724">
        <f>E539/D539</f>
        <v>0.25</v>
      </c>
    </row>
    <row r="540" spans="1:6">
      <c r="A540" s="263"/>
      <c r="B540" s="193"/>
      <c r="C540" s="194"/>
      <c r="D540" s="337"/>
      <c r="E540" s="337"/>
      <c r="F540" s="697"/>
    </row>
    <row r="541" spans="1:6">
      <c r="A541" s="364"/>
      <c r="B541" s="191">
        <v>38</v>
      </c>
      <c r="C541" s="192" t="s">
        <v>78</v>
      </c>
      <c r="D541" s="336">
        <v>20000</v>
      </c>
      <c r="E541" s="336">
        <v>5000</v>
      </c>
      <c r="F541" s="700">
        <f>E541/D541</f>
        <v>0.25</v>
      </c>
    </row>
    <row r="542" spans="1:6">
      <c r="A542" s="263">
        <v>102</v>
      </c>
      <c r="B542" s="193">
        <v>381</v>
      </c>
      <c r="C542" s="194" t="s">
        <v>51</v>
      </c>
      <c r="D542" s="337">
        <v>20000</v>
      </c>
      <c r="E542" s="337">
        <v>5000</v>
      </c>
      <c r="F542" s="697">
        <f>E542/D542</f>
        <v>0.25</v>
      </c>
    </row>
    <row r="543" spans="1:6">
      <c r="A543" s="263"/>
      <c r="B543" s="193">
        <v>3811</v>
      </c>
      <c r="C543" s="194" t="s">
        <v>851</v>
      </c>
      <c r="D543" s="337"/>
      <c r="E543" s="337">
        <v>5000</v>
      </c>
      <c r="F543" s="697"/>
    </row>
    <row r="544" spans="1:6">
      <c r="A544" s="263"/>
      <c r="B544" s="193"/>
      <c r="C544" s="194"/>
      <c r="D544" s="337"/>
      <c r="E544" s="337"/>
      <c r="F544" s="697"/>
    </row>
    <row r="545" spans="1:6">
      <c r="A545" s="365" t="s">
        <v>26</v>
      </c>
      <c r="B545" s="319" t="s">
        <v>445</v>
      </c>
      <c r="C545" s="175" t="s">
        <v>433</v>
      </c>
      <c r="D545" s="338">
        <v>35000</v>
      </c>
      <c r="E545" s="338">
        <v>35000</v>
      </c>
      <c r="F545" s="724">
        <f>E545/D545</f>
        <v>1</v>
      </c>
    </row>
    <row r="546" spans="1:6">
      <c r="A546" s="263"/>
      <c r="B546" s="193"/>
      <c r="C546" s="194"/>
      <c r="D546" s="337"/>
      <c r="E546" s="337"/>
      <c r="F546" s="697"/>
    </row>
    <row r="547" spans="1:6">
      <c r="A547" s="364"/>
      <c r="B547" s="191">
        <v>38</v>
      </c>
      <c r="C547" s="192" t="s">
        <v>78</v>
      </c>
      <c r="D547" s="336">
        <v>35000</v>
      </c>
      <c r="E547" s="336">
        <v>35000</v>
      </c>
      <c r="F547" s="700">
        <f>E547/D547</f>
        <v>1</v>
      </c>
    </row>
    <row r="548" spans="1:6">
      <c r="A548" s="263">
        <v>103</v>
      </c>
      <c r="B548" s="193">
        <v>381</v>
      </c>
      <c r="C548" s="194" t="s">
        <v>51</v>
      </c>
      <c r="D548" s="337">
        <v>35000</v>
      </c>
      <c r="E548" s="337">
        <v>35000</v>
      </c>
      <c r="F548" s="697">
        <f>E548/D548</f>
        <v>1</v>
      </c>
    </row>
    <row r="549" spans="1:6">
      <c r="A549" s="263"/>
      <c r="B549" s="193">
        <v>3811</v>
      </c>
      <c r="C549" s="194" t="s">
        <v>809</v>
      </c>
      <c r="D549" s="337"/>
      <c r="E549" s="337">
        <v>35000</v>
      </c>
      <c r="F549" s="697"/>
    </row>
    <row r="550" spans="1:6">
      <c r="A550" s="3"/>
      <c r="B550" s="3"/>
      <c r="C550" s="3"/>
      <c r="D550" s="3"/>
      <c r="E550" s="3"/>
      <c r="F550" s="693"/>
    </row>
    <row r="551" spans="1:6" ht="26.25">
      <c r="A551" s="175" t="s">
        <v>627</v>
      </c>
      <c r="B551" s="175" t="s">
        <v>628</v>
      </c>
      <c r="C551" s="226" t="s">
        <v>629</v>
      </c>
      <c r="D551" s="670">
        <v>500000</v>
      </c>
      <c r="E551" s="670">
        <v>0</v>
      </c>
      <c r="F551" s="744">
        <f>E551/D551</f>
        <v>0</v>
      </c>
    </row>
    <row r="552" spans="1:6">
      <c r="A552" s="3"/>
      <c r="B552" s="3"/>
      <c r="C552" s="3"/>
      <c r="D552" s="671"/>
      <c r="E552" s="671"/>
      <c r="F552" s="745"/>
    </row>
    <row r="553" spans="1:6">
      <c r="A553" s="192"/>
      <c r="B553" s="191">
        <v>38</v>
      </c>
      <c r="C553" s="192" t="s">
        <v>78</v>
      </c>
      <c r="D553" s="360">
        <v>500000</v>
      </c>
      <c r="E553" s="360">
        <v>0</v>
      </c>
      <c r="F553" s="746">
        <f>E553/D553</f>
        <v>0</v>
      </c>
    </row>
    <row r="554" spans="1:6">
      <c r="A554" s="263">
        <v>104</v>
      </c>
      <c r="B554" s="193">
        <v>381</v>
      </c>
      <c r="C554" s="194" t="s">
        <v>51</v>
      </c>
      <c r="D554" s="343">
        <v>500000</v>
      </c>
      <c r="E554" s="343">
        <v>0</v>
      </c>
      <c r="F554" s="747">
        <f>E554/D554</f>
        <v>0</v>
      </c>
    </row>
  </sheetData>
  <mergeCells count="3">
    <mergeCell ref="A2:F2"/>
    <mergeCell ref="A4:F4"/>
    <mergeCell ref="A6:F7"/>
  </mergeCells>
  <pageMargins left="0.62" right="0.48" top="0.74803149606299213" bottom="0.74803149606299213" header="0.31" footer="0.31496062992125984"/>
  <pageSetup paperSize="9"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518"/>
  <sheetViews>
    <sheetView topLeftCell="A518" workbookViewId="0">
      <selection activeCell="E141" sqref="E141"/>
    </sheetView>
  </sheetViews>
  <sheetFormatPr defaultRowHeight="15"/>
  <cols>
    <col min="1" max="1" width="14" customWidth="1"/>
    <col min="2" max="2" width="8.85546875" customWidth="1"/>
    <col min="3" max="3" width="37.42578125" customWidth="1"/>
    <col min="4" max="4" width="15.85546875" customWidth="1"/>
    <col min="5" max="5" width="18.5703125" style="116" customWidth="1"/>
    <col min="6" max="6" width="15.85546875" customWidth="1"/>
    <col min="7" max="7" width="13.28515625" bestFit="1" customWidth="1"/>
    <col min="8" max="8" width="12.7109375" bestFit="1" customWidth="1"/>
  </cols>
  <sheetData>
    <row r="1" spans="1:8" ht="15.75" thickBot="1"/>
    <row r="2" spans="1:8" ht="63.75" customHeight="1" thickBot="1">
      <c r="A2" s="559" t="s">
        <v>19</v>
      </c>
      <c r="B2" s="588" t="s">
        <v>0</v>
      </c>
      <c r="C2" s="559" t="s">
        <v>20</v>
      </c>
      <c r="D2" s="570" t="s">
        <v>546</v>
      </c>
      <c r="E2" s="570" t="s">
        <v>711</v>
      </c>
      <c r="F2" s="570" t="s">
        <v>708</v>
      </c>
    </row>
    <row r="3" spans="1:8">
      <c r="A3" s="22"/>
      <c r="B3" s="23"/>
      <c r="C3" s="24"/>
      <c r="D3" s="25"/>
      <c r="E3" s="339"/>
      <c r="F3" s="25"/>
    </row>
    <row r="4" spans="1:8" ht="131.25" customHeight="1">
      <c r="A4" s="197"/>
      <c r="B4" s="366"/>
      <c r="C4" s="367" t="s">
        <v>129</v>
      </c>
      <c r="D4" s="198">
        <f>D5+D116</f>
        <v>77106000</v>
      </c>
      <c r="E4" s="433">
        <f>E5+E116</f>
        <v>20940642.640000001</v>
      </c>
      <c r="F4" s="749">
        <f>E4/D4</f>
        <v>0.27158253106113661</v>
      </c>
      <c r="G4" s="196"/>
    </row>
    <row r="5" spans="1:8" ht="31.5" customHeight="1">
      <c r="A5" s="199" t="s">
        <v>22</v>
      </c>
      <c r="B5" s="200" t="s">
        <v>130</v>
      </c>
      <c r="C5" s="201" t="s">
        <v>131</v>
      </c>
      <c r="D5" s="202">
        <f>D7+D47+D85</f>
        <v>13780000</v>
      </c>
      <c r="E5" s="434">
        <f>E7+E47+E85</f>
        <v>4776917.3</v>
      </c>
      <c r="F5" s="750">
        <f>E5/D5</f>
        <v>0.34665582728592159</v>
      </c>
      <c r="G5" s="196"/>
    </row>
    <row r="6" spans="1:8">
      <c r="A6" s="26"/>
      <c r="B6" s="368"/>
      <c r="C6" s="341"/>
      <c r="D6" s="28"/>
      <c r="E6" s="73"/>
      <c r="F6" s="751"/>
    </row>
    <row r="7" spans="1:8" ht="31.5">
      <c r="A7" s="617" t="s">
        <v>24</v>
      </c>
      <c r="B7" s="618">
        <v>1009</v>
      </c>
      <c r="C7" s="615" t="s">
        <v>132</v>
      </c>
      <c r="D7" s="616">
        <f>D9+D17+D23+D29+D35+D41</f>
        <v>7650000</v>
      </c>
      <c r="E7" s="619">
        <f>E9+E17+E23+E29+E35+E41</f>
        <v>2975867.09</v>
      </c>
      <c r="F7" s="752">
        <f>E7/D7</f>
        <v>0.38900223398692807</v>
      </c>
      <c r="G7" s="196"/>
      <c r="H7" s="196"/>
    </row>
    <row r="8" spans="1:8">
      <c r="A8" s="29"/>
      <c r="B8" s="361"/>
      <c r="C8" s="341"/>
      <c r="D8" s="28"/>
      <c r="E8" s="76"/>
      <c r="F8" s="751"/>
    </row>
    <row r="9" spans="1:8">
      <c r="A9" s="328" t="s">
        <v>26</v>
      </c>
      <c r="B9" s="331" t="s">
        <v>133</v>
      </c>
      <c r="C9" s="332" t="s">
        <v>134</v>
      </c>
      <c r="D9" s="325">
        <f>D11</f>
        <v>2500000</v>
      </c>
      <c r="E9" s="322">
        <f>E11</f>
        <v>1297783.75</v>
      </c>
      <c r="F9" s="728">
        <f>E9/D9</f>
        <v>0.51911350000000001</v>
      </c>
      <c r="G9" s="196"/>
      <c r="H9" s="196"/>
    </row>
    <row r="10" spans="1:8">
      <c r="A10" s="29"/>
      <c r="B10" s="361"/>
      <c r="C10" s="341"/>
      <c r="D10" s="28"/>
      <c r="E10" s="432"/>
      <c r="F10" s="751"/>
    </row>
    <row r="11" spans="1:8">
      <c r="A11" s="239"/>
      <c r="B11" s="244">
        <v>32</v>
      </c>
      <c r="C11" s="369" t="s">
        <v>35</v>
      </c>
      <c r="D11" s="33">
        <f>D12+D14</f>
        <v>2500000</v>
      </c>
      <c r="E11" s="72">
        <f>E12+E14</f>
        <v>1297783.75</v>
      </c>
      <c r="F11" s="701">
        <f>E11/D11</f>
        <v>0.51911350000000001</v>
      </c>
    </row>
    <row r="12" spans="1:8">
      <c r="A12" s="15" t="s">
        <v>545</v>
      </c>
      <c r="B12" s="193">
        <v>322</v>
      </c>
      <c r="C12" s="194" t="s">
        <v>39</v>
      </c>
      <c r="D12" s="34">
        <v>1800000</v>
      </c>
      <c r="E12" s="342">
        <v>958118.75</v>
      </c>
      <c r="F12" s="753">
        <f>E12/D12</f>
        <v>0.53228819444444442</v>
      </c>
    </row>
    <row r="13" spans="1:8">
      <c r="A13" s="15"/>
      <c r="B13" s="193">
        <v>3223</v>
      </c>
      <c r="C13" s="194" t="s">
        <v>757</v>
      </c>
      <c r="D13" s="34"/>
      <c r="E13" s="342">
        <v>958118.75</v>
      </c>
      <c r="F13" s="753"/>
    </row>
    <row r="14" spans="1:8">
      <c r="A14" s="15" t="s">
        <v>380</v>
      </c>
      <c r="B14" s="193">
        <v>323</v>
      </c>
      <c r="C14" s="12" t="s">
        <v>41</v>
      </c>
      <c r="D14" s="34">
        <v>700000</v>
      </c>
      <c r="E14" s="342">
        <v>339665</v>
      </c>
      <c r="F14" s="753">
        <f>E14/D14</f>
        <v>0.48523571428571427</v>
      </c>
    </row>
    <row r="15" spans="1:8">
      <c r="A15" s="15"/>
      <c r="B15" s="193">
        <v>3232</v>
      </c>
      <c r="C15" s="12" t="s">
        <v>762</v>
      </c>
      <c r="D15" s="34"/>
      <c r="E15" s="342">
        <v>339665</v>
      </c>
      <c r="F15" s="753"/>
    </row>
    <row r="16" spans="1:8">
      <c r="A16" s="36"/>
      <c r="B16" s="361"/>
      <c r="C16" s="341"/>
      <c r="D16" s="28"/>
      <c r="E16" s="73"/>
      <c r="F16" s="751"/>
    </row>
    <row r="17" spans="1:6">
      <c r="A17" s="333" t="s">
        <v>26</v>
      </c>
      <c r="B17" s="329" t="s">
        <v>135</v>
      </c>
      <c r="C17" s="249" t="s">
        <v>136</v>
      </c>
      <c r="D17" s="325">
        <v>2500000</v>
      </c>
      <c r="E17" s="322">
        <v>969384.31</v>
      </c>
      <c r="F17" s="728">
        <f>E17/D17</f>
        <v>0.38775372400000002</v>
      </c>
    </row>
    <row r="18" spans="1:6">
      <c r="A18" s="36"/>
      <c r="B18" s="361"/>
      <c r="C18" s="341"/>
      <c r="D18" s="403"/>
      <c r="E18" s="73"/>
      <c r="F18" s="754"/>
    </row>
    <row r="19" spans="1:6">
      <c r="A19" s="242"/>
      <c r="B19" s="244">
        <v>32</v>
      </c>
      <c r="C19" s="369" t="s">
        <v>35</v>
      </c>
      <c r="D19" s="33">
        <v>2500000</v>
      </c>
      <c r="E19" s="72">
        <v>969384.31</v>
      </c>
      <c r="F19" s="701">
        <f>E19/D19</f>
        <v>0.38775372400000002</v>
      </c>
    </row>
    <row r="20" spans="1:6">
      <c r="A20" s="15" t="s">
        <v>608</v>
      </c>
      <c r="B20" s="193">
        <v>323</v>
      </c>
      <c r="C20" s="12" t="s">
        <v>41</v>
      </c>
      <c r="D20" s="34">
        <v>2500000</v>
      </c>
      <c r="E20" s="342">
        <v>969384.31</v>
      </c>
      <c r="F20" s="753">
        <f>E20/D20</f>
        <v>0.38775372400000002</v>
      </c>
    </row>
    <row r="21" spans="1:6">
      <c r="A21" s="15"/>
      <c r="B21" s="193">
        <v>3232</v>
      </c>
      <c r="C21" s="12" t="s">
        <v>762</v>
      </c>
      <c r="D21" s="34"/>
      <c r="E21" s="342">
        <v>969384.31</v>
      </c>
      <c r="F21" s="753"/>
    </row>
    <row r="22" spans="1:6">
      <c r="A22" s="37"/>
      <c r="B22" s="361"/>
      <c r="C22" s="341"/>
      <c r="D22" s="28"/>
      <c r="E22" s="73"/>
      <c r="F22" s="751"/>
    </row>
    <row r="23" spans="1:6">
      <c r="A23" s="225" t="s">
        <v>26</v>
      </c>
      <c r="B23" s="329" t="s">
        <v>137</v>
      </c>
      <c r="C23" s="249" t="s">
        <v>138</v>
      </c>
      <c r="D23" s="325">
        <v>150000</v>
      </c>
      <c r="E23" s="325">
        <v>2550</v>
      </c>
      <c r="F23" s="728">
        <f>E23/D23</f>
        <v>1.7000000000000001E-2</v>
      </c>
    </row>
    <row r="24" spans="1:6">
      <c r="A24" s="37"/>
      <c r="B24" s="361"/>
      <c r="C24" s="341"/>
      <c r="D24" s="28"/>
      <c r="E24" s="73"/>
      <c r="F24" s="751"/>
    </row>
    <row r="25" spans="1:6">
      <c r="A25" s="243"/>
      <c r="B25" s="244">
        <v>32</v>
      </c>
      <c r="C25" s="369" t="s">
        <v>35</v>
      </c>
      <c r="D25" s="33">
        <v>150000</v>
      </c>
      <c r="E25" s="10">
        <v>2550</v>
      </c>
      <c r="F25" s="701">
        <f>E25/D25</f>
        <v>1.7000000000000001E-2</v>
      </c>
    </row>
    <row r="26" spans="1:6">
      <c r="A26" s="15" t="s">
        <v>441</v>
      </c>
      <c r="B26" s="193">
        <v>323</v>
      </c>
      <c r="C26" s="12" t="s">
        <v>100</v>
      </c>
      <c r="D26" s="34">
        <v>150000</v>
      </c>
      <c r="E26" s="73">
        <v>2550</v>
      </c>
      <c r="F26" s="753">
        <f>E26/D26</f>
        <v>1.7000000000000001E-2</v>
      </c>
    </row>
    <row r="27" spans="1:6">
      <c r="A27" s="15"/>
      <c r="B27" s="193">
        <v>3232</v>
      </c>
      <c r="C27" s="12" t="s">
        <v>762</v>
      </c>
      <c r="D27" s="34"/>
      <c r="E27" s="73">
        <v>2550</v>
      </c>
      <c r="F27" s="753"/>
    </row>
    <row r="28" spans="1:6">
      <c r="A28" s="36"/>
      <c r="B28" s="361"/>
      <c r="C28" s="341"/>
      <c r="D28" s="28"/>
      <c r="E28" s="73"/>
      <c r="F28" s="751"/>
    </row>
    <row r="29" spans="1:6">
      <c r="A29" s="333" t="s">
        <v>26</v>
      </c>
      <c r="B29" s="329" t="s">
        <v>139</v>
      </c>
      <c r="C29" s="249" t="s">
        <v>630</v>
      </c>
      <c r="D29" s="325">
        <v>900000</v>
      </c>
      <c r="E29" s="325">
        <v>313600</v>
      </c>
      <c r="F29" s="728">
        <f>E29/D29</f>
        <v>0.34844444444444445</v>
      </c>
    </row>
    <row r="30" spans="1:6">
      <c r="A30" s="36"/>
      <c r="B30" s="361"/>
      <c r="C30" s="341"/>
      <c r="D30" s="28"/>
      <c r="E30" s="73"/>
      <c r="F30" s="751"/>
    </row>
    <row r="31" spans="1:6">
      <c r="A31" s="242"/>
      <c r="B31" s="244">
        <v>32</v>
      </c>
      <c r="C31" s="7" t="s">
        <v>35</v>
      </c>
      <c r="D31" s="33">
        <v>900000</v>
      </c>
      <c r="E31" s="10">
        <v>313600</v>
      </c>
      <c r="F31" s="701">
        <f>E31/D31</f>
        <v>0.34844444444444445</v>
      </c>
    </row>
    <row r="32" spans="1:6">
      <c r="A32" s="15" t="s">
        <v>381</v>
      </c>
      <c r="B32" s="107">
        <v>323</v>
      </c>
      <c r="C32" s="14" t="s">
        <v>41</v>
      </c>
      <c r="D32" s="34">
        <v>900000</v>
      </c>
      <c r="E32" s="73">
        <v>313600</v>
      </c>
      <c r="F32" s="753">
        <f>E32/D32</f>
        <v>0.34844444444444445</v>
      </c>
    </row>
    <row r="33" spans="1:8">
      <c r="A33" s="15"/>
      <c r="B33" s="107">
        <v>3234</v>
      </c>
      <c r="C33" s="14" t="s">
        <v>764</v>
      </c>
      <c r="D33" s="34"/>
      <c r="E33" s="73">
        <v>313600</v>
      </c>
      <c r="F33" s="753"/>
    </row>
    <row r="34" spans="1:8">
      <c r="A34" s="36"/>
      <c r="B34" s="107"/>
      <c r="C34" s="14"/>
      <c r="D34" s="28"/>
      <c r="E34" s="73"/>
      <c r="F34" s="751"/>
    </row>
    <row r="35" spans="1:8">
      <c r="A35" s="333" t="s">
        <v>26</v>
      </c>
      <c r="B35" s="329" t="s">
        <v>140</v>
      </c>
      <c r="C35" s="249" t="s">
        <v>141</v>
      </c>
      <c r="D35" s="325">
        <v>1200000</v>
      </c>
      <c r="E35" s="325">
        <v>318923.78000000003</v>
      </c>
      <c r="F35" s="728">
        <f>E35/D35</f>
        <v>0.26576981666666671</v>
      </c>
    </row>
    <row r="36" spans="1:8">
      <c r="A36" s="36"/>
      <c r="B36" s="107"/>
      <c r="C36" s="14"/>
      <c r="D36" s="28"/>
      <c r="E36" s="73"/>
      <c r="F36" s="751"/>
    </row>
    <row r="37" spans="1:8">
      <c r="A37" s="242"/>
      <c r="B37" s="244">
        <v>32</v>
      </c>
      <c r="C37" s="7" t="s">
        <v>35</v>
      </c>
      <c r="D37" s="10">
        <v>1200000</v>
      </c>
      <c r="E37" s="10">
        <v>318923.78000000003</v>
      </c>
      <c r="F37" s="696">
        <f>E37/D37</f>
        <v>0.26576981666666671</v>
      </c>
    </row>
    <row r="38" spans="1:8">
      <c r="A38" s="15" t="s">
        <v>677</v>
      </c>
      <c r="B38" s="107">
        <v>323</v>
      </c>
      <c r="C38" s="14" t="s">
        <v>41</v>
      </c>
      <c r="D38" s="205">
        <v>1200000</v>
      </c>
      <c r="E38" s="205">
        <v>318923.78000000003</v>
      </c>
      <c r="F38" s="711">
        <f>E38/D38</f>
        <v>0.26576981666666671</v>
      </c>
    </row>
    <row r="39" spans="1:8">
      <c r="A39" s="15"/>
      <c r="B39" s="107">
        <v>3234</v>
      </c>
      <c r="C39" s="14" t="s">
        <v>764</v>
      </c>
      <c r="D39" s="205"/>
      <c r="E39" s="205">
        <v>318923.78000000003</v>
      </c>
      <c r="F39" s="711"/>
    </row>
    <row r="40" spans="1:8">
      <c r="A40" s="36"/>
      <c r="B40" s="107"/>
      <c r="C40" s="14"/>
      <c r="D40" s="28"/>
      <c r="E40" s="73"/>
      <c r="F40" s="751"/>
    </row>
    <row r="41" spans="1:8">
      <c r="A41" s="333" t="s">
        <v>26</v>
      </c>
      <c r="B41" s="329" t="s">
        <v>142</v>
      </c>
      <c r="C41" s="249" t="s">
        <v>143</v>
      </c>
      <c r="D41" s="236">
        <v>400000</v>
      </c>
      <c r="E41" s="325">
        <v>73625.25</v>
      </c>
      <c r="F41" s="707">
        <f>E41/D41</f>
        <v>0.18406312499999999</v>
      </c>
    </row>
    <row r="42" spans="1:8">
      <c r="A42" s="36"/>
      <c r="B42" s="107"/>
      <c r="C42" s="14"/>
      <c r="D42" s="28"/>
      <c r="E42" s="73"/>
      <c r="F42" s="751"/>
    </row>
    <row r="43" spans="1:8">
      <c r="A43" s="243"/>
      <c r="B43" s="244">
        <v>32</v>
      </c>
      <c r="C43" s="7" t="s">
        <v>35</v>
      </c>
      <c r="D43" s="10">
        <v>400000</v>
      </c>
      <c r="E43" s="10">
        <v>73625.25</v>
      </c>
      <c r="F43" s="696">
        <f>E43/D43</f>
        <v>0.18406312499999999</v>
      </c>
    </row>
    <row r="44" spans="1:8">
      <c r="A44" s="15" t="s">
        <v>678</v>
      </c>
      <c r="B44" s="107">
        <v>323</v>
      </c>
      <c r="C44" s="14" t="s">
        <v>41</v>
      </c>
      <c r="D44" s="34">
        <v>400000</v>
      </c>
      <c r="E44" s="205">
        <v>73625.25</v>
      </c>
      <c r="F44" s="753">
        <f>E44/D44</f>
        <v>0.18406312499999999</v>
      </c>
    </row>
    <row r="45" spans="1:8">
      <c r="A45" s="15"/>
      <c r="B45" s="107">
        <v>3234</v>
      </c>
      <c r="C45" s="14" t="s">
        <v>764</v>
      </c>
      <c r="D45" s="34"/>
      <c r="E45" s="205">
        <v>73625.25</v>
      </c>
      <c r="F45" s="753"/>
    </row>
    <row r="46" spans="1:8">
      <c r="A46" s="36"/>
      <c r="B46" s="40"/>
      <c r="C46" s="41"/>
      <c r="D46" s="28"/>
      <c r="E46" s="73"/>
      <c r="F46" s="751"/>
    </row>
    <row r="47" spans="1:8" ht="63">
      <c r="A47" s="613" t="s">
        <v>124</v>
      </c>
      <c r="B47" s="614">
        <v>1010</v>
      </c>
      <c r="C47" s="615" t="s">
        <v>144</v>
      </c>
      <c r="D47" s="616">
        <f>D49+D58+D63+D68+D73+D79</f>
        <v>1550000</v>
      </c>
      <c r="E47" s="616">
        <f>E49+E58+E63+E68+E73+E79</f>
        <v>508779.07</v>
      </c>
      <c r="F47" s="752">
        <f>E47/D47</f>
        <v>0.32824456129032259</v>
      </c>
      <c r="G47" s="196"/>
      <c r="H47" s="196"/>
    </row>
    <row r="48" spans="1:8">
      <c r="A48" s="42"/>
      <c r="B48" s="40"/>
      <c r="C48" s="41"/>
      <c r="D48" s="28"/>
      <c r="E48" s="73"/>
      <c r="F48" s="751"/>
    </row>
    <row r="49" spans="1:6" ht="26.25">
      <c r="A49" s="333" t="s">
        <v>26</v>
      </c>
      <c r="B49" s="329" t="s">
        <v>145</v>
      </c>
      <c r="C49" s="249" t="s">
        <v>360</v>
      </c>
      <c r="D49" s="325">
        <f>D51</f>
        <v>350000</v>
      </c>
      <c r="E49" s="325">
        <f>E51</f>
        <v>96456.56</v>
      </c>
      <c r="F49" s="728">
        <f>E49/D49</f>
        <v>0.2755901714285714</v>
      </c>
    </row>
    <row r="50" spans="1:6">
      <c r="A50" s="36"/>
      <c r="B50" s="40"/>
      <c r="C50" s="41"/>
      <c r="D50" s="28"/>
      <c r="E50" s="73"/>
      <c r="F50" s="751"/>
    </row>
    <row r="51" spans="1:6">
      <c r="A51" s="242"/>
      <c r="B51" s="244">
        <v>32</v>
      </c>
      <c r="C51" s="7" t="s">
        <v>35</v>
      </c>
      <c r="D51" s="10">
        <f>D52+D55</f>
        <v>350000</v>
      </c>
      <c r="E51" s="10">
        <f>E52+E55</f>
        <v>96456.56</v>
      </c>
      <c r="F51" s="696">
        <f>E51/D51</f>
        <v>0.2755901714285714</v>
      </c>
    </row>
    <row r="52" spans="1:6">
      <c r="A52" s="15" t="s">
        <v>679</v>
      </c>
      <c r="B52" s="107">
        <v>323</v>
      </c>
      <c r="C52" s="14" t="s">
        <v>41</v>
      </c>
      <c r="D52" s="205">
        <v>200000</v>
      </c>
      <c r="E52" s="205">
        <f>E53+E54</f>
        <v>29336.959999999999</v>
      </c>
      <c r="F52" s="711">
        <f>E52/D52</f>
        <v>0.1466848</v>
      </c>
    </row>
    <row r="53" spans="1:6">
      <c r="A53" s="15"/>
      <c r="B53" s="107">
        <v>3233</v>
      </c>
      <c r="C53" s="14" t="s">
        <v>763</v>
      </c>
      <c r="D53" s="205"/>
      <c r="E53" s="205">
        <v>1875</v>
      </c>
      <c r="F53" s="711"/>
    </row>
    <row r="54" spans="1:6">
      <c r="A54" s="15"/>
      <c r="B54" s="107">
        <v>3234</v>
      </c>
      <c r="C54" s="14" t="s">
        <v>764</v>
      </c>
      <c r="D54" s="205"/>
      <c r="E54" s="205">
        <v>27461.96</v>
      </c>
      <c r="F54" s="711"/>
    </row>
    <row r="55" spans="1:6">
      <c r="A55" s="15" t="s">
        <v>680</v>
      </c>
      <c r="B55" s="107">
        <v>329</v>
      </c>
      <c r="C55" s="14" t="s">
        <v>43</v>
      </c>
      <c r="D55" s="205">
        <v>150000</v>
      </c>
      <c r="E55" s="205">
        <v>67119.600000000006</v>
      </c>
      <c r="F55" s="711">
        <f>E55/D55</f>
        <v>0.44746400000000003</v>
      </c>
    </row>
    <row r="56" spans="1:6">
      <c r="A56" s="15"/>
      <c r="B56" s="107">
        <v>3299</v>
      </c>
      <c r="C56" s="14" t="s">
        <v>822</v>
      </c>
      <c r="D56" s="205"/>
      <c r="E56" s="205">
        <v>67119.600000000006</v>
      </c>
      <c r="F56" s="711"/>
    </row>
    <row r="57" spans="1:6">
      <c r="A57" s="37"/>
      <c r="B57" s="40"/>
      <c r="C57" s="41"/>
      <c r="D57" s="28"/>
      <c r="E57" s="73"/>
      <c r="F57" s="751"/>
    </row>
    <row r="58" spans="1:6" ht="26.25">
      <c r="A58" s="235" t="s">
        <v>53</v>
      </c>
      <c r="B58" s="334" t="s">
        <v>146</v>
      </c>
      <c r="C58" s="235" t="s">
        <v>147</v>
      </c>
      <c r="D58" s="335">
        <v>100000</v>
      </c>
      <c r="E58" s="228">
        <v>0</v>
      </c>
      <c r="F58" s="716">
        <f>E58/D58</f>
        <v>0</v>
      </c>
    </row>
    <row r="59" spans="1:6">
      <c r="A59" s="45"/>
      <c r="B59" s="30"/>
      <c r="C59" s="3"/>
      <c r="D59" s="27"/>
      <c r="E59" s="73"/>
      <c r="F59" s="693"/>
    </row>
    <row r="60" spans="1:6">
      <c r="A60" s="47"/>
      <c r="B60" s="46">
        <v>32</v>
      </c>
      <c r="C60" s="47" t="s">
        <v>35</v>
      </c>
      <c r="D60" s="48">
        <v>100000</v>
      </c>
      <c r="E60" s="206">
        <v>0</v>
      </c>
      <c r="F60" s="755">
        <f>E60/D60</f>
        <v>0</v>
      </c>
    </row>
    <row r="61" spans="1:6">
      <c r="A61" s="49">
        <v>114</v>
      </c>
      <c r="B61" s="90">
        <v>323</v>
      </c>
      <c r="C61" s="14" t="s">
        <v>41</v>
      </c>
      <c r="D61" s="91">
        <v>100000</v>
      </c>
      <c r="E61" s="91">
        <v>0</v>
      </c>
      <c r="F61" s="698">
        <f>E61/D61</f>
        <v>0</v>
      </c>
    </row>
    <row r="62" spans="1:6">
      <c r="A62" s="49"/>
      <c r="B62" s="90"/>
      <c r="C62" s="14"/>
      <c r="D62" s="91"/>
      <c r="E62" s="91"/>
      <c r="F62" s="698"/>
    </row>
    <row r="63" spans="1:6" ht="26.25">
      <c r="A63" s="345" t="s">
        <v>53</v>
      </c>
      <c r="B63" s="370" t="s">
        <v>498</v>
      </c>
      <c r="C63" s="249" t="s">
        <v>563</v>
      </c>
      <c r="D63" s="227">
        <v>550000</v>
      </c>
      <c r="E63" s="227">
        <v>0</v>
      </c>
      <c r="F63" s="725">
        <f>E63/D63</f>
        <v>0</v>
      </c>
    </row>
    <row r="64" spans="1:6">
      <c r="A64" s="49"/>
      <c r="B64" s="90"/>
      <c r="C64" s="14"/>
      <c r="D64" s="91"/>
      <c r="E64" s="91"/>
      <c r="F64" s="698"/>
    </row>
    <row r="65" spans="1:6">
      <c r="A65" s="85"/>
      <c r="B65" s="88">
        <v>32</v>
      </c>
      <c r="C65" s="7" t="s">
        <v>35</v>
      </c>
      <c r="D65" s="89">
        <v>550000</v>
      </c>
      <c r="E65" s="89">
        <v>0</v>
      </c>
      <c r="F65" s="727">
        <f>E65/D65</f>
        <v>0</v>
      </c>
    </row>
    <row r="66" spans="1:6">
      <c r="A66" s="49">
        <v>115</v>
      </c>
      <c r="B66" s="90">
        <v>323</v>
      </c>
      <c r="C66" s="14" t="s">
        <v>41</v>
      </c>
      <c r="D66" s="91">
        <v>550000</v>
      </c>
      <c r="E66" s="91">
        <v>0</v>
      </c>
      <c r="F66" s="698">
        <f>E66/D66</f>
        <v>0</v>
      </c>
    </row>
    <row r="67" spans="1:6">
      <c r="A67" s="49"/>
      <c r="B67" s="90"/>
      <c r="C67" s="14"/>
      <c r="D67" s="91"/>
      <c r="E67" s="91"/>
      <c r="F67" s="698"/>
    </row>
    <row r="68" spans="1:6">
      <c r="A68" s="484" t="s">
        <v>53</v>
      </c>
      <c r="B68" s="605" t="s">
        <v>556</v>
      </c>
      <c r="C68" s="530" t="s">
        <v>557</v>
      </c>
      <c r="D68" s="584">
        <v>100000</v>
      </c>
      <c r="E68" s="584">
        <v>0</v>
      </c>
      <c r="F68" s="735">
        <f>E68/D68</f>
        <v>0</v>
      </c>
    </row>
    <row r="69" spans="1:6">
      <c r="A69" s="49"/>
      <c r="B69" s="90"/>
      <c r="C69" s="14"/>
      <c r="D69" s="91"/>
      <c r="E69" s="91"/>
      <c r="F69" s="698"/>
    </row>
    <row r="70" spans="1:6">
      <c r="A70" s="85"/>
      <c r="B70" s="88">
        <v>32</v>
      </c>
      <c r="C70" s="7" t="s">
        <v>35</v>
      </c>
      <c r="D70" s="89">
        <v>100000</v>
      </c>
      <c r="E70" s="89">
        <v>0</v>
      </c>
      <c r="F70" s="727">
        <f>E70/D70</f>
        <v>0</v>
      </c>
    </row>
    <row r="71" spans="1:6">
      <c r="A71" s="49">
        <v>116</v>
      </c>
      <c r="B71" s="90">
        <v>323</v>
      </c>
      <c r="C71" s="14" t="s">
        <v>41</v>
      </c>
      <c r="D71" s="91">
        <v>100000</v>
      </c>
      <c r="E71" s="91">
        <v>0</v>
      </c>
      <c r="F71" s="698">
        <f>E71/D71</f>
        <v>0</v>
      </c>
    </row>
    <row r="72" spans="1:6">
      <c r="A72" s="49"/>
      <c r="B72" s="90"/>
      <c r="C72" s="14"/>
      <c r="D72" s="91"/>
      <c r="E72" s="91"/>
      <c r="F72" s="698"/>
    </row>
    <row r="73" spans="1:6" ht="26.25">
      <c r="A73" s="484" t="s">
        <v>53</v>
      </c>
      <c r="B73" s="606" t="s">
        <v>564</v>
      </c>
      <c r="C73" s="530" t="s">
        <v>571</v>
      </c>
      <c r="D73" s="584">
        <v>400000</v>
      </c>
      <c r="E73" s="584">
        <v>387422.51</v>
      </c>
      <c r="F73" s="735">
        <f>E73/D73</f>
        <v>0.96855627500000008</v>
      </c>
    </row>
    <row r="74" spans="1:6">
      <c r="A74" s="49"/>
      <c r="B74" s="50"/>
      <c r="C74" s="14"/>
      <c r="D74" s="91"/>
      <c r="E74" s="91"/>
      <c r="F74" s="698"/>
    </row>
    <row r="75" spans="1:6" ht="26.25">
      <c r="A75" s="85"/>
      <c r="B75" s="86">
        <v>42</v>
      </c>
      <c r="C75" s="7" t="s">
        <v>155</v>
      </c>
      <c r="D75" s="89">
        <v>400000</v>
      </c>
      <c r="E75" s="89">
        <v>387422.51</v>
      </c>
      <c r="F75" s="727">
        <f>E75/D75</f>
        <v>0.96855627500000008</v>
      </c>
    </row>
    <row r="76" spans="1:6">
      <c r="A76" s="49">
        <v>117</v>
      </c>
      <c r="B76" s="90">
        <v>421</v>
      </c>
      <c r="C76" s="14" t="s">
        <v>83</v>
      </c>
      <c r="D76" s="91">
        <v>400000</v>
      </c>
      <c r="E76" s="91">
        <v>387422.51</v>
      </c>
      <c r="F76" s="698">
        <f>E76/D76</f>
        <v>0.96855627500000008</v>
      </c>
    </row>
    <row r="77" spans="1:6">
      <c r="A77" s="49"/>
      <c r="B77" s="90">
        <v>4214</v>
      </c>
      <c r="C77" s="14" t="s">
        <v>258</v>
      </c>
      <c r="D77" s="91"/>
      <c r="E77" s="91">
        <v>387422.51</v>
      </c>
      <c r="F77" s="698"/>
    </row>
    <row r="78" spans="1:6">
      <c r="A78" s="49"/>
      <c r="B78" s="90"/>
      <c r="C78" s="14"/>
      <c r="D78" s="91"/>
      <c r="E78" s="91"/>
      <c r="F78" s="698"/>
    </row>
    <row r="79" spans="1:6" ht="26.25">
      <c r="A79" s="345" t="s">
        <v>631</v>
      </c>
      <c r="B79" s="370" t="s">
        <v>632</v>
      </c>
      <c r="C79" s="249" t="s">
        <v>663</v>
      </c>
      <c r="D79" s="227">
        <v>50000</v>
      </c>
      <c r="E79" s="227">
        <v>24900</v>
      </c>
      <c r="F79" s="725">
        <f>E79/D79</f>
        <v>0.498</v>
      </c>
    </row>
    <row r="80" spans="1:6">
      <c r="A80" s="49"/>
      <c r="B80" s="90"/>
      <c r="C80" s="14"/>
      <c r="D80" s="91"/>
      <c r="E80" s="91"/>
      <c r="F80" s="698"/>
    </row>
    <row r="81" spans="1:8" ht="26.25">
      <c r="A81" s="85"/>
      <c r="B81" s="88">
        <v>42</v>
      </c>
      <c r="C81" s="7" t="s">
        <v>155</v>
      </c>
      <c r="D81" s="89">
        <v>50000</v>
      </c>
      <c r="E81" s="89">
        <v>24900</v>
      </c>
      <c r="F81" s="727">
        <f>E81/D81</f>
        <v>0.498</v>
      </c>
    </row>
    <row r="82" spans="1:8">
      <c r="A82" s="49">
        <v>118</v>
      </c>
      <c r="B82" s="90">
        <v>426</v>
      </c>
      <c r="C82" s="14" t="s">
        <v>189</v>
      </c>
      <c r="D82" s="91">
        <v>50000</v>
      </c>
      <c r="E82" s="91">
        <v>24900</v>
      </c>
      <c r="F82" s="698">
        <f>E82/D82</f>
        <v>0.498</v>
      </c>
    </row>
    <row r="83" spans="1:8">
      <c r="A83" s="49"/>
      <c r="B83" s="90">
        <v>4262</v>
      </c>
      <c r="C83" s="14" t="s">
        <v>820</v>
      </c>
      <c r="D83" s="91"/>
      <c r="E83" s="91">
        <v>24900</v>
      </c>
      <c r="F83" s="698"/>
    </row>
    <row r="84" spans="1:8">
      <c r="A84" s="49"/>
      <c r="B84" s="90"/>
      <c r="C84" s="14"/>
      <c r="D84" s="91"/>
      <c r="E84" s="91"/>
      <c r="F84" s="698"/>
    </row>
    <row r="85" spans="1:8" ht="15.75">
      <c r="A85" s="609" t="s">
        <v>124</v>
      </c>
      <c r="B85" s="610">
        <v>1011</v>
      </c>
      <c r="C85" s="611" t="s">
        <v>148</v>
      </c>
      <c r="D85" s="612">
        <f>D87+D92+D100+D111</f>
        <v>4580000</v>
      </c>
      <c r="E85" s="612">
        <f>E87+E92+E100+E111</f>
        <v>1292271.1399999999</v>
      </c>
      <c r="F85" s="756">
        <f>E85/D85</f>
        <v>0.28215527074235808</v>
      </c>
      <c r="G85" s="196"/>
      <c r="H85" s="196"/>
    </row>
    <row r="86" spans="1:8">
      <c r="A86" s="37"/>
      <c r="B86" s="40"/>
      <c r="C86" s="41"/>
      <c r="D86" s="28"/>
      <c r="E86" s="73"/>
      <c r="F86" s="751"/>
    </row>
    <row r="87" spans="1:8" ht="26.25">
      <c r="A87" s="333" t="s">
        <v>53</v>
      </c>
      <c r="B87" s="329" t="s">
        <v>149</v>
      </c>
      <c r="C87" s="249" t="s">
        <v>150</v>
      </c>
      <c r="D87" s="325">
        <v>2000000</v>
      </c>
      <c r="E87" s="325">
        <v>0</v>
      </c>
      <c r="F87" s="728">
        <f>E87/D87</f>
        <v>0</v>
      </c>
    </row>
    <row r="88" spans="1:8">
      <c r="A88" s="36"/>
      <c r="B88" s="40"/>
      <c r="C88" s="41"/>
      <c r="D88" s="28"/>
      <c r="E88" s="73"/>
      <c r="F88" s="751"/>
    </row>
    <row r="89" spans="1:8" ht="26.25">
      <c r="A89" s="245"/>
      <c r="B89" s="31">
        <v>42</v>
      </c>
      <c r="C89" s="39" t="s">
        <v>333</v>
      </c>
      <c r="D89" s="33">
        <v>2000000</v>
      </c>
      <c r="E89" s="10">
        <v>0</v>
      </c>
      <c r="F89" s="701">
        <f>E89/D89</f>
        <v>0</v>
      </c>
    </row>
    <row r="90" spans="1:8">
      <c r="A90" s="170" t="s">
        <v>681</v>
      </c>
      <c r="B90" s="40">
        <v>421</v>
      </c>
      <c r="C90" s="41" t="s">
        <v>83</v>
      </c>
      <c r="D90" s="34">
        <v>2000000</v>
      </c>
      <c r="E90" s="205">
        <v>0</v>
      </c>
      <c r="F90" s="753">
        <f>E90/D90</f>
        <v>0</v>
      </c>
    </row>
    <row r="91" spans="1:8">
      <c r="A91" s="45"/>
      <c r="B91" s="30"/>
      <c r="C91" s="3"/>
      <c r="D91" s="27"/>
      <c r="E91" s="73"/>
      <c r="F91" s="693"/>
    </row>
    <row r="92" spans="1:8" ht="14.25" customHeight="1">
      <c r="A92" s="235" t="s">
        <v>53</v>
      </c>
      <c r="B92" s="334" t="s">
        <v>151</v>
      </c>
      <c r="C92" s="235" t="s">
        <v>152</v>
      </c>
      <c r="D92" s="335">
        <f>D94+D97</f>
        <v>950000</v>
      </c>
      <c r="E92" s="250">
        <f>E94+E97</f>
        <v>0</v>
      </c>
      <c r="F92" s="716">
        <v>0</v>
      </c>
    </row>
    <row r="93" spans="1:8">
      <c r="A93" s="45"/>
      <c r="B93" s="30"/>
      <c r="C93" s="3"/>
      <c r="D93" s="27"/>
      <c r="E93" s="73"/>
      <c r="F93" s="693"/>
    </row>
    <row r="94" spans="1:8">
      <c r="A94" s="646"/>
      <c r="B94" s="191">
        <v>32</v>
      </c>
      <c r="C94" s="192" t="s">
        <v>35</v>
      </c>
      <c r="D94" s="76">
        <v>150000</v>
      </c>
      <c r="E94" s="76">
        <v>0</v>
      </c>
      <c r="F94" s="700">
        <v>0</v>
      </c>
    </row>
    <row r="95" spans="1:8">
      <c r="A95" s="44">
        <v>120</v>
      </c>
      <c r="B95" s="193">
        <v>323</v>
      </c>
      <c r="C95" s="194" t="s">
        <v>41</v>
      </c>
      <c r="D95" s="73">
        <v>150000</v>
      </c>
      <c r="E95" s="73">
        <v>0</v>
      </c>
      <c r="F95" s="697">
        <v>0</v>
      </c>
    </row>
    <row r="96" spans="1:8">
      <c r="A96" s="45"/>
      <c r="B96" s="30"/>
      <c r="C96" s="3"/>
      <c r="D96" s="27"/>
      <c r="E96" s="73"/>
      <c r="F96" s="693"/>
    </row>
    <row r="97" spans="1:8" ht="26.25">
      <c r="A97" s="39"/>
      <c r="B97" s="53">
        <v>42</v>
      </c>
      <c r="C97" s="39" t="s">
        <v>102</v>
      </c>
      <c r="D97" s="54">
        <v>800000</v>
      </c>
      <c r="E97" s="11">
        <v>0</v>
      </c>
      <c r="F97" s="757">
        <v>0</v>
      </c>
    </row>
    <row r="98" spans="1:8">
      <c r="A98" s="44">
        <v>121</v>
      </c>
      <c r="B98" s="193">
        <v>422</v>
      </c>
      <c r="C98" s="12" t="s">
        <v>56</v>
      </c>
      <c r="D98" s="73">
        <v>800000</v>
      </c>
      <c r="E98" s="73">
        <v>0</v>
      </c>
      <c r="F98" s="697">
        <v>0</v>
      </c>
    </row>
    <row r="99" spans="1:8">
      <c r="A99" s="44"/>
      <c r="B99" s="30"/>
      <c r="C99" s="35"/>
      <c r="D99" s="27"/>
      <c r="E99" s="73"/>
      <c r="F99" s="693"/>
    </row>
    <row r="100" spans="1:8" ht="26.25">
      <c r="A100" s="235" t="s">
        <v>53</v>
      </c>
      <c r="B100" s="334" t="s">
        <v>153</v>
      </c>
      <c r="C100" s="235" t="s">
        <v>154</v>
      </c>
      <c r="D100" s="335">
        <f>D102+D107</f>
        <v>1480000</v>
      </c>
      <c r="E100" s="228">
        <f>E102+E107</f>
        <v>1292271.1399999999</v>
      </c>
      <c r="F100" s="716">
        <f>E100/D100</f>
        <v>0.87315617567567561</v>
      </c>
    </row>
    <row r="101" spans="1:8">
      <c r="A101" s="552"/>
      <c r="B101" s="630"/>
      <c r="C101" s="552"/>
      <c r="D101" s="631"/>
      <c r="E101" s="632"/>
      <c r="F101" s="758"/>
    </row>
    <row r="102" spans="1:8">
      <c r="A102" s="552"/>
      <c r="B102" s="630">
        <v>32</v>
      </c>
      <c r="C102" s="552" t="s">
        <v>35</v>
      </c>
      <c r="D102" s="631">
        <v>50000</v>
      </c>
      <c r="E102" s="632">
        <v>28600</v>
      </c>
      <c r="F102" s="758">
        <f>E102/D102</f>
        <v>0.57199999999999995</v>
      </c>
    </row>
    <row r="103" spans="1:8">
      <c r="A103" s="668">
        <v>122</v>
      </c>
      <c r="B103" s="633">
        <v>323</v>
      </c>
      <c r="C103" s="557" t="s">
        <v>41</v>
      </c>
      <c r="D103" s="634">
        <v>50000</v>
      </c>
      <c r="E103" s="677">
        <f>E104+E105</f>
        <v>28600</v>
      </c>
      <c r="F103" s="759">
        <f>E103/D103</f>
        <v>0.57199999999999995</v>
      </c>
    </row>
    <row r="104" spans="1:8">
      <c r="A104" s="668"/>
      <c r="B104" s="633">
        <v>3233</v>
      </c>
      <c r="C104" s="557" t="s">
        <v>763</v>
      </c>
      <c r="D104" s="634"/>
      <c r="E104" s="677">
        <v>19850</v>
      </c>
      <c r="F104" s="759"/>
    </row>
    <row r="105" spans="1:8">
      <c r="A105" s="668"/>
      <c r="B105" s="633">
        <v>3237</v>
      </c>
      <c r="C105" s="557" t="s">
        <v>767</v>
      </c>
      <c r="D105" s="634"/>
      <c r="E105" s="677">
        <v>8750</v>
      </c>
      <c r="F105" s="759"/>
    </row>
    <row r="106" spans="1:8">
      <c r="A106" s="45"/>
      <c r="B106" s="30"/>
      <c r="C106" s="3"/>
      <c r="D106" s="27"/>
      <c r="E106" s="73"/>
      <c r="F106" s="693"/>
    </row>
    <row r="107" spans="1:8" ht="26.25">
      <c r="A107" s="47"/>
      <c r="B107" s="46">
        <v>42</v>
      </c>
      <c r="C107" s="51" t="s">
        <v>155</v>
      </c>
      <c r="D107" s="48">
        <v>1430000</v>
      </c>
      <c r="E107" s="206">
        <v>1263671.1399999999</v>
      </c>
      <c r="F107" s="755">
        <f>E107/D107</f>
        <v>0.88368611188811186</v>
      </c>
    </row>
    <row r="108" spans="1:8">
      <c r="A108" s="49">
        <v>123</v>
      </c>
      <c r="B108" s="50">
        <v>421</v>
      </c>
      <c r="C108" s="14" t="s">
        <v>83</v>
      </c>
      <c r="D108" s="91">
        <v>1430000</v>
      </c>
      <c r="E108" s="91">
        <v>1263671.1399999999</v>
      </c>
      <c r="F108" s="698">
        <f>E108/D108</f>
        <v>0.88368611188811186</v>
      </c>
    </row>
    <row r="109" spans="1:8">
      <c r="A109" s="49"/>
      <c r="B109" s="50">
        <v>4214</v>
      </c>
      <c r="C109" s="14" t="s">
        <v>258</v>
      </c>
      <c r="D109" s="91"/>
      <c r="E109" s="91">
        <v>1263671.1399999999</v>
      </c>
      <c r="F109" s="698"/>
    </row>
    <row r="110" spans="1:8">
      <c r="A110" s="49"/>
      <c r="B110" s="50"/>
      <c r="C110" s="14"/>
      <c r="D110" s="38"/>
      <c r="E110" s="91"/>
      <c r="F110" s="695"/>
    </row>
    <row r="111" spans="1:8" ht="15.75" customHeight="1">
      <c r="A111" s="345" t="s">
        <v>53</v>
      </c>
      <c r="B111" s="370" t="s">
        <v>382</v>
      </c>
      <c r="C111" s="249" t="s">
        <v>340</v>
      </c>
      <c r="D111" s="227">
        <v>150000</v>
      </c>
      <c r="E111" s="227">
        <v>0</v>
      </c>
      <c r="F111" s="725">
        <v>0</v>
      </c>
      <c r="H111" s="347"/>
    </row>
    <row r="112" spans="1:8">
      <c r="A112" s="49"/>
      <c r="B112" s="50"/>
      <c r="C112" s="14"/>
      <c r="D112" s="91"/>
      <c r="E112" s="91"/>
      <c r="F112" s="698"/>
    </row>
    <row r="113" spans="1:8" ht="26.25">
      <c r="A113" s="85"/>
      <c r="B113" s="86">
        <v>42</v>
      </c>
      <c r="C113" s="7" t="s">
        <v>155</v>
      </c>
      <c r="D113" s="89">
        <v>150000</v>
      </c>
      <c r="E113" s="89">
        <v>0</v>
      </c>
      <c r="F113" s="727">
        <v>0</v>
      </c>
    </row>
    <row r="114" spans="1:8">
      <c r="A114" s="49">
        <v>124</v>
      </c>
      <c r="B114" s="50">
        <v>426</v>
      </c>
      <c r="C114" s="14" t="s">
        <v>339</v>
      </c>
      <c r="D114" s="91">
        <v>150000</v>
      </c>
      <c r="E114" s="91">
        <v>0</v>
      </c>
      <c r="F114" s="698">
        <v>0</v>
      </c>
    </row>
    <row r="115" spans="1:8">
      <c r="A115" s="49"/>
      <c r="B115" s="50"/>
      <c r="C115" s="14"/>
      <c r="D115" s="91"/>
      <c r="E115" s="91"/>
      <c r="F115" s="698"/>
    </row>
    <row r="116" spans="1:8" ht="49.5" customHeight="1">
      <c r="A116" s="167" t="s">
        <v>64</v>
      </c>
      <c r="B116" s="168" t="s">
        <v>156</v>
      </c>
      <c r="C116" s="169" t="s">
        <v>157</v>
      </c>
      <c r="D116" s="411">
        <f>D118+D363+D377</f>
        <v>63326000</v>
      </c>
      <c r="E116" s="171">
        <f>E118+E363+E377</f>
        <v>16163725.34</v>
      </c>
      <c r="F116" s="760">
        <f>E116/D116</f>
        <v>0.25524627072608408</v>
      </c>
      <c r="G116" s="196"/>
    </row>
    <row r="117" spans="1:8">
      <c r="A117" s="49"/>
      <c r="B117" s="50"/>
      <c r="C117" s="14"/>
      <c r="D117" s="38"/>
      <c r="E117" s="91"/>
      <c r="F117" s="695"/>
    </row>
    <row r="118" spans="1:8" ht="50.25" customHeight="1">
      <c r="A118" s="641" t="s">
        <v>24</v>
      </c>
      <c r="B118" s="642">
        <v>1012</v>
      </c>
      <c r="C118" s="643" t="s">
        <v>158</v>
      </c>
      <c r="D118" s="665">
        <f>D120+D129+D135+D144+D150+D157+D163+D169+D174+D179+D185+D190+D195+D200+D206+D211+D216+D221+D231+D236+D241+D246+D252+D257+D262+D267+D272+D278+D283+D288+D293+D298+D303+D308+D313+D318+D323+D328+D333+D338+D343+D348+D353+D358</f>
        <v>20530000</v>
      </c>
      <c r="E118" s="644">
        <f>E120+E129+E135+E144+E150+E157+E163+E169+E174+E179+E185+E190+E195+E200+E206+E211+E216+E221+E231+E236+E241+E246+E252+E257+E262+E267+E272+E278+E283+E288+E293+E298+E303+E308+E313+E318+E323+E328+E333+E338+E343+E348+E353+E358</f>
        <v>1527050.0999999999</v>
      </c>
      <c r="F118" s="761">
        <f>E118/D118</f>
        <v>7.4381397954213335E-2</v>
      </c>
      <c r="G118" s="196"/>
      <c r="H118" s="196"/>
    </row>
    <row r="119" spans="1:8">
      <c r="A119" s="29"/>
      <c r="B119" s="30"/>
      <c r="C119" s="3"/>
      <c r="D119" s="28"/>
      <c r="E119" s="73"/>
      <c r="F119" s="751"/>
    </row>
    <row r="120" spans="1:8" ht="26.25" customHeight="1">
      <c r="A120" s="484" t="s">
        <v>26</v>
      </c>
      <c r="B120" s="529" t="s">
        <v>159</v>
      </c>
      <c r="C120" s="530" t="s">
        <v>361</v>
      </c>
      <c r="D120" s="581">
        <f>D122</f>
        <v>450000</v>
      </c>
      <c r="E120" s="581">
        <f>E122</f>
        <v>100520.35</v>
      </c>
      <c r="F120" s="719">
        <f>E120/D120</f>
        <v>0.22337855555555558</v>
      </c>
    </row>
    <row r="121" spans="1:8">
      <c r="A121" s="239"/>
      <c r="B121" s="193"/>
      <c r="C121" s="194"/>
      <c r="D121" s="33"/>
      <c r="E121" s="73"/>
      <c r="F121" s="701"/>
    </row>
    <row r="122" spans="1:8">
      <c r="A122" s="239"/>
      <c r="B122" s="244">
        <v>32</v>
      </c>
      <c r="C122" s="369" t="s">
        <v>35</v>
      </c>
      <c r="D122" s="33">
        <f>D123+D126</f>
        <v>450000</v>
      </c>
      <c r="E122" s="10">
        <f>E123+E126</f>
        <v>100520.35</v>
      </c>
      <c r="F122" s="701">
        <f>E122/D122</f>
        <v>0.22337855555555558</v>
      </c>
    </row>
    <row r="123" spans="1:8">
      <c r="A123" s="15" t="s">
        <v>682</v>
      </c>
      <c r="B123" s="193">
        <v>323</v>
      </c>
      <c r="C123" s="194" t="s">
        <v>41</v>
      </c>
      <c r="D123" s="34">
        <v>300000</v>
      </c>
      <c r="E123" s="73">
        <f>E124+E125</f>
        <v>100430.35</v>
      </c>
      <c r="F123" s="753">
        <f>E123/D123</f>
        <v>0.33476783333333338</v>
      </c>
    </row>
    <row r="124" spans="1:8">
      <c r="A124" s="15"/>
      <c r="B124" s="193">
        <v>3233</v>
      </c>
      <c r="C124" s="194" t="s">
        <v>763</v>
      </c>
      <c r="D124" s="34"/>
      <c r="E124" s="73">
        <v>15036</v>
      </c>
      <c r="F124" s="753"/>
    </row>
    <row r="125" spans="1:8">
      <c r="A125" s="15"/>
      <c r="B125" s="193">
        <v>3237</v>
      </c>
      <c r="C125" s="194" t="s">
        <v>767</v>
      </c>
      <c r="D125" s="34"/>
      <c r="E125" s="73">
        <v>85394.35</v>
      </c>
      <c r="F125" s="753"/>
    </row>
    <row r="126" spans="1:8">
      <c r="A126" s="15" t="s">
        <v>621</v>
      </c>
      <c r="B126" s="193">
        <v>329</v>
      </c>
      <c r="C126" s="12" t="s">
        <v>43</v>
      </c>
      <c r="D126" s="34">
        <v>150000</v>
      </c>
      <c r="E126" s="73">
        <v>90</v>
      </c>
      <c r="F126" s="753">
        <f>E126/D126</f>
        <v>5.9999999999999995E-4</v>
      </c>
    </row>
    <row r="127" spans="1:8">
      <c r="A127" s="15"/>
      <c r="B127" s="193">
        <v>3295</v>
      </c>
      <c r="C127" s="12" t="s">
        <v>801</v>
      </c>
      <c r="D127" s="34"/>
      <c r="E127" s="73">
        <v>90</v>
      </c>
      <c r="F127" s="753"/>
    </row>
    <row r="128" spans="1:8">
      <c r="A128" s="15"/>
      <c r="B128" s="361"/>
      <c r="C128" s="362"/>
      <c r="D128" s="34"/>
      <c r="E128" s="73"/>
      <c r="F128" s="753"/>
    </row>
    <row r="129" spans="1:6" ht="18.75" customHeight="1">
      <c r="A129" s="586" t="s">
        <v>26</v>
      </c>
      <c r="B129" s="587" t="s">
        <v>263</v>
      </c>
      <c r="C129" s="575" t="s">
        <v>161</v>
      </c>
      <c r="D129" s="576">
        <v>300000</v>
      </c>
      <c r="E129" s="531">
        <v>8500</v>
      </c>
      <c r="F129" s="699">
        <f>E129/D129</f>
        <v>2.8333333333333332E-2</v>
      </c>
    </row>
    <row r="130" spans="1:6">
      <c r="A130" s="56"/>
      <c r="B130" s="30"/>
      <c r="C130" s="57"/>
      <c r="D130" s="27"/>
      <c r="E130" s="73"/>
      <c r="F130" s="693"/>
    </row>
    <row r="131" spans="1:6">
      <c r="A131" s="56"/>
      <c r="B131" s="31">
        <v>32</v>
      </c>
      <c r="C131" s="32" t="s">
        <v>35</v>
      </c>
      <c r="D131" s="33">
        <v>300000</v>
      </c>
      <c r="E131" s="10">
        <v>8500</v>
      </c>
      <c r="F131" s="701">
        <f>E131/D131</f>
        <v>2.8333333333333332E-2</v>
      </c>
    </row>
    <row r="132" spans="1:6">
      <c r="A132" s="58" t="s">
        <v>609</v>
      </c>
      <c r="B132" s="59">
        <v>323</v>
      </c>
      <c r="C132" s="41" t="s">
        <v>41</v>
      </c>
      <c r="D132" s="73">
        <v>300000</v>
      </c>
      <c r="E132" s="18">
        <v>8500</v>
      </c>
      <c r="F132" s="697">
        <f>E132/D132</f>
        <v>2.8333333333333332E-2</v>
      </c>
    </row>
    <row r="133" spans="1:6">
      <c r="A133" s="58"/>
      <c r="B133" s="59">
        <v>3237</v>
      </c>
      <c r="C133" s="41" t="s">
        <v>767</v>
      </c>
      <c r="D133" s="73"/>
      <c r="E133" s="18">
        <v>8500</v>
      </c>
      <c r="F133" s="697"/>
    </row>
    <row r="134" spans="1:6">
      <c r="A134" s="49"/>
      <c r="B134" s="50"/>
      <c r="C134" s="14"/>
      <c r="D134" s="38"/>
      <c r="E134" s="91"/>
      <c r="F134" s="695"/>
    </row>
    <row r="135" spans="1:6" ht="15" customHeight="1">
      <c r="A135" s="484" t="s">
        <v>26</v>
      </c>
      <c r="B135" s="529" t="s">
        <v>160</v>
      </c>
      <c r="C135" s="530" t="s">
        <v>163</v>
      </c>
      <c r="D135" s="581">
        <f>D137</f>
        <v>890000</v>
      </c>
      <c r="E135" s="581">
        <f>E137</f>
        <v>791355.31</v>
      </c>
      <c r="F135" s="719">
        <f>E135/D135</f>
        <v>0.88916326966292136</v>
      </c>
    </row>
    <row r="136" spans="1:6">
      <c r="A136" s="29"/>
      <c r="B136" s="30"/>
      <c r="C136" s="3"/>
      <c r="D136" s="28"/>
      <c r="E136" s="73"/>
      <c r="F136" s="751"/>
    </row>
    <row r="137" spans="1:6">
      <c r="A137" s="239"/>
      <c r="B137" s="31">
        <v>35</v>
      </c>
      <c r="C137" s="32" t="s">
        <v>49</v>
      </c>
      <c r="D137" s="33">
        <f>D138+D140+D142</f>
        <v>890000</v>
      </c>
      <c r="E137" s="10">
        <f>E138+E140+E142</f>
        <v>791355.31</v>
      </c>
      <c r="F137" s="701">
        <f>E137/D137</f>
        <v>0.88916326966292136</v>
      </c>
    </row>
    <row r="138" spans="1:6" ht="26.25">
      <c r="A138" s="17" t="s">
        <v>610</v>
      </c>
      <c r="B138" s="90">
        <v>351</v>
      </c>
      <c r="C138" s="12" t="s">
        <v>164</v>
      </c>
      <c r="D138" s="18">
        <v>90000</v>
      </c>
      <c r="E138" s="91">
        <v>30000</v>
      </c>
      <c r="F138" s="730">
        <f>E138/D138</f>
        <v>0.33333333333333331</v>
      </c>
    </row>
    <row r="139" spans="1:6">
      <c r="A139" s="17"/>
      <c r="B139" s="90">
        <v>3512</v>
      </c>
      <c r="C139" s="12" t="s">
        <v>827</v>
      </c>
      <c r="D139" s="18"/>
      <c r="E139" s="91">
        <v>30000</v>
      </c>
      <c r="F139" s="730"/>
    </row>
    <row r="140" spans="1:6">
      <c r="A140" s="15" t="s">
        <v>611</v>
      </c>
      <c r="B140" s="193">
        <v>352</v>
      </c>
      <c r="C140" s="12" t="s">
        <v>165</v>
      </c>
      <c r="D140" s="205">
        <v>700000</v>
      </c>
      <c r="E140" s="73">
        <f>E141</f>
        <v>696355.31</v>
      </c>
      <c r="F140" s="711">
        <f>E140/D140</f>
        <v>0.9947933000000001</v>
      </c>
    </row>
    <row r="141" spans="1:6">
      <c r="A141" s="15"/>
      <c r="B141" s="193">
        <v>3523</v>
      </c>
      <c r="C141" s="12" t="s">
        <v>804</v>
      </c>
      <c r="D141" s="205"/>
      <c r="E141" s="73">
        <v>696355.31</v>
      </c>
      <c r="F141" s="711"/>
    </row>
    <row r="142" spans="1:6">
      <c r="A142" s="49">
        <v>130</v>
      </c>
      <c r="B142" s="90">
        <v>352</v>
      </c>
      <c r="C142" s="14" t="s">
        <v>166</v>
      </c>
      <c r="D142" s="91">
        <v>100000</v>
      </c>
      <c r="E142" s="91">
        <v>65000</v>
      </c>
      <c r="F142" s="698">
        <v>0</v>
      </c>
    </row>
    <row r="143" spans="1:6">
      <c r="A143" s="49"/>
      <c r="B143" s="90">
        <v>3522</v>
      </c>
      <c r="C143" s="14" t="s">
        <v>862</v>
      </c>
      <c r="D143" s="418"/>
      <c r="E143" s="91">
        <v>65000</v>
      </c>
      <c r="F143" s="762"/>
    </row>
    <row r="144" spans="1:6">
      <c r="A144" s="586" t="s">
        <v>26</v>
      </c>
      <c r="B144" s="587" t="s">
        <v>162</v>
      </c>
      <c r="C144" s="575" t="s">
        <v>168</v>
      </c>
      <c r="D144" s="576">
        <f>D146</f>
        <v>550000</v>
      </c>
      <c r="E144" s="531">
        <f>E146</f>
        <v>0</v>
      </c>
      <c r="F144" s="699">
        <v>0</v>
      </c>
    </row>
    <row r="145" spans="1:6">
      <c r="A145" s="56"/>
      <c r="B145" s="30"/>
      <c r="C145" s="57"/>
      <c r="D145" s="27"/>
      <c r="E145" s="73"/>
      <c r="F145" s="693"/>
    </row>
    <row r="146" spans="1:6">
      <c r="A146" s="56"/>
      <c r="B146" s="31">
        <v>35</v>
      </c>
      <c r="C146" s="32" t="s">
        <v>49</v>
      </c>
      <c r="D146" s="664">
        <f>D147+D148</f>
        <v>550000</v>
      </c>
      <c r="E146" s="10">
        <f>E147+E148</f>
        <v>0</v>
      </c>
      <c r="F146" s="763">
        <v>0</v>
      </c>
    </row>
    <row r="147" spans="1:6" ht="39">
      <c r="A147" s="58" t="s">
        <v>612</v>
      </c>
      <c r="B147" s="59">
        <v>352</v>
      </c>
      <c r="C147" s="41" t="s">
        <v>406</v>
      </c>
      <c r="D147" s="73">
        <v>500000</v>
      </c>
      <c r="E147" s="18">
        <v>0</v>
      </c>
      <c r="F147" s="697">
        <v>0</v>
      </c>
    </row>
    <row r="148" spans="1:6" ht="26.25">
      <c r="A148" s="58" t="s">
        <v>613</v>
      </c>
      <c r="B148" s="59">
        <v>352</v>
      </c>
      <c r="C148" s="41" t="s">
        <v>169</v>
      </c>
      <c r="D148" s="73">
        <v>50000</v>
      </c>
      <c r="E148" s="18">
        <v>0</v>
      </c>
      <c r="F148" s="697">
        <v>0</v>
      </c>
    </row>
    <row r="149" spans="1:6">
      <c r="A149" s="58"/>
      <c r="B149" s="59"/>
      <c r="C149" s="41"/>
      <c r="D149" s="27"/>
      <c r="E149" s="18"/>
      <c r="F149" s="693"/>
    </row>
    <row r="150" spans="1:6" ht="15" customHeight="1">
      <c r="A150" s="225" t="s">
        <v>26</v>
      </c>
      <c r="B150" s="174" t="s">
        <v>167</v>
      </c>
      <c r="C150" s="249" t="s">
        <v>257</v>
      </c>
      <c r="D150" s="229">
        <f>D152</f>
        <v>100000</v>
      </c>
      <c r="E150" s="250">
        <f>E152</f>
        <v>46500</v>
      </c>
      <c r="F150" s="724">
        <f>E150/D150</f>
        <v>0.46500000000000002</v>
      </c>
    </row>
    <row r="151" spans="1:6">
      <c r="A151" s="58"/>
      <c r="B151" s="59"/>
      <c r="C151" s="41"/>
      <c r="D151" s="27"/>
      <c r="E151" s="18"/>
      <c r="F151" s="693"/>
    </row>
    <row r="152" spans="1:6">
      <c r="A152" s="58"/>
      <c r="B152" s="53">
        <v>32</v>
      </c>
      <c r="C152" s="39" t="s">
        <v>35</v>
      </c>
      <c r="D152" s="76">
        <f>D153+D155</f>
        <v>100000</v>
      </c>
      <c r="E152" s="11">
        <f>E153+E155</f>
        <v>46500</v>
      </c>
      <c r="F152" s="700">
        <f>E152/D152</f>
        <v>0.46500000000000002</v>
      </c>
    </row>
    <row r="153" spans="1:6">
      <c r="A153" s="58" t="s">
        <v>614</v>
      </c>
      <c r="B153" s="59">
        <v>323</v>
      </c>
      <c r="C153" s="41" t="s">
        <v>41</v>
      </c>
      <c r="D153" s="73">
        <v>100000</v>
      </c>
      <c r="E153" s="18">
        <v>46500</v>
      </c>
      <c r="F153" s="697">
        <f>E153/D153</f>
        <v>0.46500000000000002</v>
      </c>
    </row>
    <row r="154" spans="1:6">
      <c r="A154" s="58"/>
      <c r="B154" s="59">
        <v>3232</v>
      </c>
      <c r="C154" s="41" t="s">
        <v>762</v>
      </c>
      <c r="D154" s="73"/>
      <c r="E154" s="18">
        <v>46500</v>
      </c>
      <c r="F154" s="697"/>
    </row>
    <row r="155" spans="1:6">
      <c r="A155" s="58" t="s">
        <v>615</v>
      </c>
      <c r="B155" s="59">
        <v>329</v>
      </c>
      <c r="C155" s="41" t="s">
        <v>460</v>
      </c>
      <c r="D155" s="73">
        <v>0</v>
      </c>
      <c r="E155" s="18">
        <v>0</v>
      </c>
      <c r="F155" s="697">
        <v>0</v>
      </c>
    </row>
    <row r="156" spans="1:6">
      <c r="A156" s="58"/>
      <c r="B156" s="59"/>
      <c r="C156" s="41"/>
      <c r="D156" s="73"/>
      <c r="E156" s="18"/>
      <c r="F156" s="697"/>
    </row>
    <row r="157" spans="1:6" ht="15.75" customHeight="1">
      <c r="A157" s="330" t="s">
        <v>26</v>
      </c>
      <c r="B157" s="324" t="s">
        <v>477</v>
      </c>
      <c r="C157" s="235" t="s">
        <v>476</v>
      </c>
      <c r="D157" s="236">
        <v>330000</v>
      </c>
      <c r="E157" s="325">
        <v>163690.06</v>
      </c>
      <c r="F157" s="707">
        <f>E157/D157</f>
        <v>0.49603048484848483</v>
      </c>
    </row>
    <row r="158" spans="1:6" ht="15.75">
      <c r="A158" s="61"/>
      <c r="B158" s="62"/>
      <c r="C158" s="63"/>
      <c r="D158" s="27"/>
      <c r="E158" s="73"/>
      <c r="F158" s="693"/>
    </row>
    <row r="159" spans="1:6">
      <c r="A159" s="61"/>
      <c r="B159" s="65">
        <v>32</v>
      </c>
      <c r="C159" s="66" t="s">
        <v>35</v>
      </c>
      <c r="D159" s="33">
        <v>330000</v>
      </c>
      <c r="E159" s="10">
        <v>163690.06</v>
      </c>
      <c r="F159" s="701">
        <f>E159/D159</f>
        <v>0.49603048484848483</v>
      </c>
    </row>
    <row r="160" spans="1:6">
      <c r="A160" s="15" t="s">
        <v>616</v>
      </c>
      <c r="B160" s="193">
        <v>323</v>
      </c>
      <c r="C160" s="49" t="s">
        <v>41</v>
      </c>
      <c r="D160" s="73">
        <v>330000</v>
      </c>
      <c r="E160" s="73">
        <v>163690.06</v>
      </c>
      <c r="F160" s="697">
        <f>E160/D160</f>
        <v>0.49603048484848483</v>
      </c>
    </row>
    <row r="161" spans="1:6">
      <c r="A161" s="15"/>
      <c r="B161" s="193">
        <v>3235</v>
      </c>
      <c r="C161" s="49" t="s">
        <v>765</v>
      </c>
      <c r="D161" s="73"/>
      <c r="E161" s="73">
        <v>163690.06</v>
      </c>
      <c r="F161" s="697"/>
    </row>
    <row r="162" spans="1:6">
      <c r="A162" s="15"/>
      <c r="B162" s="361"/>
      <c r="C162" s="49"/>
      <c r="D162" s="73"/>
      <c r="E162" s="73"/>
      <c r="F162" s="697"/>
    </row>
    <row r="163" spans="1:6">
      <c r="A163" s="330" t="s">
        <v>53</v>
      </c>
      <c r="B163" s="324" t="s">
        <v>170</v>
      </c>
      <c r="C163" s="235" t="s">
        <v>507</v>
      </c>
      <c r="D163" s="325">
        <v>500000</v>
      </c>
      <c r="E163" s="325">
        <v>38209.379999999997</v>
      </c>
      <c r="F163" s="728">
        <f>E163/D163</f>
        <v>7.6418759999999988E-2</v>
      </c>
    </row>
    <row r="164" spans="1:6" ht="15.75">
      <c r="A164" s="61"/>
      <c r="B164" s="62"/>
      <c r="C164" s="63"/>
      <c r="D164" s="74"/>
      <c r="E164" s="73"/>
      <c r="F164" s="764"/>
    </row>
    <row r="165" spans="1:6">
      <c r="A165" s="61"/>
      <c r="B165" s="65">
        <v>38</v>
      </c>
      <c r="C165" s="66" t="s">
        <v>78</v>
      </c>
      <c r="D165" s="10">
        <v>500000</v>
      </c>
      <c r="E165" s="10">
        <v>38209.379999999997</v>
      </c>
      <c r="F165" s="696">
        <f>E165/D165</f>
        <v>7.6418759999999988E-2</v>
      </c>
    </row>
    <row r="166" spans="1:6">
      <c r="A166" s="56" t="s">
        <v>617</v>
      </c>
      <c r="B166" s="193">
        <v>382</v>
      </c>
      <c r="C166" s="43" t="s">
        <v>52</v>
      </c>
      <c r="D166" s="73">
        <v>500000</v>
      </c>
      <c r="E166" s="73">
        <v>38209.379999999997</v>
      </c>
      <c r="F166" s="697">
        <f>E166/D166</f>
        <v>7.6418759999999988E-2</v>
      </c>
    </row>
    <row r="167" spans="1:6" ht="26.25">
      <c r="A167" s="56"/>
      <c r="B167" s="193">
        <v>3821</v>
      </c>
      <c r="C167" s="43" t="s">
        <v>812</v>
      </c>
      <c r="D167" s="73"/>
      <c r="E167" s="73">
        <v>38209.379999999997</v>
      </c>
      <c r="F167" s="697"/>
    </row>
    <row r="168" spans="1:6">
      <c r="A168" s="56"/>
      <c r="B168" s="30"/>
      <c r="C168" s="43"/>
      <c r="D168" s="73"/>
      <c r="E168" s="73"/>
      <c r="F168" s="697"/>
    </row>
    <row r="169" spans="1:6" ht="29.25" customHeight="1">
      <c r="A169" s="330" t="s">
        <v>53</v>
      </c>
      <c r="B169" s="324" t="s">
        <v>171</v>
      </c>
      <c r="C169" s="235" t="s">
        <v>497</v>
      </c>
      <c r="D169" s="236">
        <v>0</v>
      </c>
      <c r="E169" s="325">
        <v>0</v>
      </c>
      <c r="F169" s="707">
        <v>0</v>
      </c>
    </row>
    <row r="170" spans="1:6" ht="15.75">
      <c r="A170" s="68"/>
      <c r="B170" s="69"/>
      <c r="C170" s="13"/>
      <c r="D170" s="70"/>
      <c r="E170" s="340"/>
      <c r="F170" s="708"/>
    </row>
    <row r="171" spans="1:6" ht="16.5" customHeight="1">
      <c r="A171" s="56"/>
      <c r="B171" s="191">
        <v>42</v>
      </c>
      <c r="C171" s="75" t="s">
        <v>172</v>
      </c>
      <c r="D171" s="76">
        <v>0</v>
      </c>
      <c r="E171" s="76">
        <v>0</v>
      </c>
      <c r="F171" s="700">
        <v>0</v>
      </c>
    </row>
    <row r="172" spans="1:6">
      <c r="A172" s="56" t="s">
        <v>618</v>
      </c>
      <c r="B172" s="193">
        <v>421</v>
      </c>
      <c r="C172" s="43" t="s">
        <v>83</v>
      </c>
      <c r="D172" s="73">
        <v>0</v>
      </c>
      <c r="E172" s="73">
        <v>0</v>
      </c>
      <c r="F172" s="697">
        <v>0</v>
      </c>
    </row>
    <row r="173" spans="1:6">
      <c r="A173" s="56"/>
      <c r="B173" s="30"/>
      <c r="C173" s="43"/>
      <c r="D173" s="27"/>
      <c r="E173" s="73"/>
      <c r="F173" s="693"/>
    </row>
    <row r="174" spans="1:6">
      <c r="A174" s="330" t="s">
        <v>53</v>
      </c>
      <c r="B174" s="324" t="s">
        <v>173</v>
      </c>
      <c r="C174" s="235" t="s">
        <v>174</v>
      </c>
      <c r="D174" s="236">
        <v>2200000</v>
      </c>
      <c r="E174" s="325">
        <v>0</v>
      </c>
      <c r="F174" s="707">
        <v>0</v>
      </c>
    </row>
    <row r="175" spans="1:6" ht="15.75">
      <c r="A175" s="61"/>
      <c r="B175" s="62"/>
      <c r="C175" s="63"/>
      <c r="D175" s="27"/>
      <c r="E175" s="205"/>
      <c r="F175" s="693"/>
    </row>
    <row r="176" spans="1:6">
      <c r="A176" s="61"/>
      <c r="B176" s="65">
        <v>38</v>
      </c>
      <c r="C176" s="77" t="s">
        <v>78</v>
      </c>
      <c r="D176" s="10">
        <v>2200000</v>
      </c>
      <c r="E176" s="10">
        <v>0</v>
      </c>
      <c r="F176" s="696">
        <v>0</v>
      </c>
    </row>
    <row r="177" spans="1:6">
      <c r="A177" s="78" t="s">
        <v>683</v>
      </c>
      <c r="B177" s="79">
        <v>386</v>
      </c>
      <c r="C177" s="80" t="s">
        <v>175</v>
      </c>
      <c r="D177" s="60">
        <v>2200000</v>
      </c>
      <c r="E177" s="18">
        <v>0</v>
      </c>
      <c r="F177" s="731">
        <v>0</v>
      </c>
    </row>
    <row r="178" spans="1:6">
      <c r="A178" s="78"/>
      <c r="B178" s="79"/>
      <c r="C178" s="80"/>
      <c r="D178" s="60"/>
      <c r="E178" s="18"/>
      <c r="F178" s="731"/>
    </row>
    <row r="179" spans="1:6" ht="15.75" customHeight="1">
      <c r="A179" s="330" t="s">
        <v>53</v>
      </c>
      <c r="B179" s="324" t="s">
        <v>176</v>
      </c>
      <c r="C179" s="235" t="s">
        <v>177</v>
      </c>
      <c r="D179" s="236">
        <v>300000</v>
      </c>
      <c r="E179" s="325">
        <v>166280</v>
      </c>
      <c r="F179" s="707">
        <f>E179/D179</f>
        <v>0.55426666666666669</v>
      </c>
    </row>
    <row r="180" spans="1:6" ht="15.75" customHeight="1">
      <c r="A180" s="550"/>
      <c r="B180" s="551"/>
      <c r="C180" s="552"/>
      <c r="D180" s="553"/>
      <c r="E180" s="554"/>
      <c r="F180" s="765"/>
    </row>
    <row r="181" spans="1:6" ht="31.5" customHeight="1">
      <c r="A181" s="550"/>
      <c r="B181" s="551">
        <v>41</v>
      </c>
      <c r="C181" s="552" t="s">
        <v>541</v>
      </c>
      <c r="D181" s="553">
        <v>300000</v>
      </c>
      <c r="E181" s="553">
        <v>166280</v>
      </c>
      <c r="F181" s="765">
        <f>E181/D181</f>
        <v>0.55426666666666669</v>
      </c>
    </row>
    <row r="182" spans="1:6" ht="31.5" customHeight="1">
      <c r="A182" s="555" t="s">
        <v>684</v>
      </c>
      <c r="B182" s="556">
        <v>411</v>
      </c>
      <c r="C182" s="557" t="s">
        <v>542</v>
      </c>
      <c r="D182" s="558">
        <v>300000</v>
      </c>
      <c r="E182" s="558">
        <v>166280</v>
      </c>
      <c r="F182" s="766">
        <f>E182/D182</f>
        <v>0.55426666666666669</v>
      </c>
    </row>
    <row r="183" spans="1:6" ht="31.5" customHeight="1">
      <c r="A183" s="555"/>
      <c r="B183" s="556">
        <v>4111</v>
      </c>
      <c r="C183" s="557" t="s">
        <v>720</v>
      </c>
      <c r="D183" s="558"/>
      <c r="E183" s="558">
        <v>166280</v>
      </c>
      <c r="F183" s="766"/>
    </row>
    <row r="184" spans="1:6" ht="15.75" customHeight="1">
      <c r="A184" s="550"/>
      <c r="B184" s="551"/>
      <c r="C184" s="552"/>
      <c r="D184" s="553"/>
      <c r="E184" s="554"/>
      <c r="F184" s="765"/>
    </row>
    <row r="185" spans="1:6">
      <c r="A185" s="330" t="s">
        <v>53</v>
      </c>
      <c r="B185" s="324" t="s">
        <v>264</v>
      </c>
      <c r="C185" s="235" t="s">
        <v>178</v>
      </c>
      <c r="D185" s="236">
        <v>200000</v>
      </c>
      <c r="E185" s="325">
        <v>0</v>
      </c>
      <c r="F185" s="707">
        <v>0</v>
      </c>
    </row>
    <row r="186" spans="1:6" ht="15.75">
      <c r="A186" s="61"/>
      <c r="B186" s="62"/>
      <c r="C186" s="63"/>
      <c r="D186" s="27"/>
      <c r="E186" s="342"/>
      <c r="F186" s="693"/>
    </row>
    <row r="187" spans="1:6" ht="26.25">
      <c r="A187" s="61"/>
      <c r="B187" s="65">
        <v>42</v>
      </c>
      <c r="C187" s="82" t="s">
        <v>102</v>
      </c>
      <c r="D187" s="33">
        <v>200000</v>
      </c>
      <c r="E187" s="10">
        <v>0</v>
      </c>
      <c r="F187" s="701">
        <v>0</v>
      </c>
    </row>
    <row r="188" spans="1:6">
      <c r="A188" s="56" t="s">
        <v>685</v>
      </c>
      <c r="B188" s="30">
        <v>421</v>
      </c>
      <c r="C188" s="57" t="s">
        <v>83</v>
      </c>
      <c r="D188" s="73">
        <v>200000</v>
      </c>
      <c r="E188" s="73">
        <v>0</v>
      </c>
      <c r="F188" s="697">
        <v>0</v>
      </c>
    </row>
    <row r="189" spans="1:6">
      <c r="A189" s="56"/>
      <c r="B189" s="30"/>
      <c r="C189" s="57"/>
      <c r="D189" s="73"/>
      <c r="E189" s="73"/>
      <c r="F189" s="697"/>
    </row>
    <row r="190" spans="1:6" ht="26.25">
      <c r="A190" s="485" t="s">
        <v>53</v>
      </c>
      <c r="B190" s="425" t="s">
        <v>565</v>
      </c>
      <c r="C190" s="530" t="s">
        <v>578</v>
      </c>
      <c r="D190" s="423">
        <v>200000</v>
      </c>
      <c r="E190" s="423">
        <v>0</v>
      </c>
      <c r="F190" s="702">
        <v>0</v>
      </c>
    </row>
    <row r="191" spans="1:6">
      <c r="A191" s="56"/>
      <c r="B191" s="30"/>
      <c r="C191" s="57"/>
      <c r="D191" s="73"/>
      <c r="E191" s="73"/>
      <c r="F191" s="697"/>
    </row>
    <row r="192" spans="1:6" ht="26.25">
      <c r="A192" s="486"/>
      <c r="B192" s="607">
        <v>42</v>
      </c>
      <c r="C192" s="7" t="s">
        <v>566</v>
      </c>
      <c r="D192" s="76">
        <v>200000</v>
      </c>
      <c r="E192" s="76">
        <v>0</v>
      </c>
      <c r="F192" s="700">
        <v>0</v>
      </c>
    </row>
    <row r="193" spans="1:7">
      <c r="A193" s="56" t="s">
        <v>686</v>
      </c>
      <c r="B193" s="193">
        <v>426</v>
      </c>
      <c r="C193" s="57" t="s">
        <v>517</v>
      </c>
      <c r="D193" s="73">
        <v>200000</v>
      </c>
      <c r="E193" s="73">
        <v>0</v>
      </c>
      <c r="F193" s="697">
        <v>0</v>
      </c>
    </row>
    <row r="194" spans="1:7">
      <c r="A194" s="56"/>
      <c r="B194" s="30"/>
      <c r="C194" s="57"/>
      <c r="D194" s="73"/>
      <c r="E194" s="73"/>
      <c r="F194" s="697"/>
    </row>
    <row r="195" spans="1:7" ht="16.5" customHeight="1">
      <c r="A195" s="485" t="s">
        <v>53</v>
      </c>
      <c r="B195" s="425" t="s">
        <v>568</v>
      </c>
      <c r="C195" s="608" t="s">
        <v>569</v>
      </c>
      <c r="D195" s="423">
        <v>1000000</v>
      </c>
      <c r="E195" s="423">
        <v>0</v>
      </c>
      <c r="F195" s="702">
        <v>0</v>
      </c>
    </row>
    <row r="196" spans="1:7" ht="16.5" customHeight="1">
      <c r="A196" s="56"/>
      <c r="B196" s="30"/>
      <c r="C196" s="57"/>
      <c r="D196" s="73"/>
      <c r="E196" s="73"/>
      <c r="F196" s="697"/>
    </row>
    <row r="197" spans="1:7" ht="26.25">
      <c r="A197" s="486"/>
      <c r="B197" s="191">
        <v>42</v>
      </c>
      <c r="C197" s="7" t="s">
        <v>574</v>
      </c>
      <c r="D197" s="76">
        <v>1000000</v>
      </c>
      <c r="E197" s="76">
        <v>0</v>
      </c>
      <c r="F197" s="700">
        <v>0</v>
      </c>
      <c r="G197" s="116"/>
    </row>
    <row r="198" spans="1:7" ht="16.5" customHeight="1">
      <c r="A198" s="56" t="s">
        <v>687</v>
      </c>
      <c r="B198" s="193">
        <v>421</v>
      </c>
      <c r="C198" s="41" t="s">
        <v>572</v>
      </c>
      <c r="D198" s="73">
        <v>1000000</v>
      </c>
      <c r="E198" s="73">
        <v>0</v>
      </c>
      <c r="F198" s="697">
        <v>0</v>
      </c>
    </row>
    <row r="199" spans="1:7" ht="13.5" customHeight="1">
      <c r="A199" s="56"/>
      <c r="B199" s="30"/>
      <c r="C199" s="57"/>
      <c r="D199" s="27"/>
      <c r="E199" s="73"/>
      <c r="F199" s="693"/>
    </row>
    <row r="200" spans="1:7">
      <c r="A200" s="328" t="s">
        <v>53</v>
      </c>
      <c r="B200" s="329" t="s">
        <v>179</v>
      </c>
      <c r="C200" s="249" t="s">
        <v>180</v>
      </c>
      <c r="D200" s="325">
        <v>250000</v>
      </c>
      <c r="E200" s="325">
        <v>41750</v>
      </c>
      <c r="F200" s="728">
        <f>E200/D200</f>
        <v>0.16700000000000001</v>
      </c>
    </row>
    <row r="201" spans="1:7">
      <c r="A201" s="81"/>
      <c r="B201" s="30"/>
      <c r="C201" s="57"/>
      <c r="D201" s="27"/>
      <c r="E201" s="73"/>
      <c r="F201" s="693"/>
    </row>
    <row r="202" spans="1:7" ht="26.25">
      <c r="A202" s="85"/>
      <c r="B202" s="8">
        <v>42</v>
      </c>
      <c r="C202" s="7" t="s">
        <v>91</v>
      </c>
      <c r="D202" s="11">
        <v>250000</v>
      </c>
      <c r="E202" s="11">
        <v>41750</v>
      </c>
      <c r="F202" s="704">
        <f>E202/D202</f>
        <v>0.16700000000000001</v>
      </c>
    </row>
    <row r="203" spans="1:7">
      <c r="A203" s="43">
        <v>143</v>
      </c>
      <c r="B203" s="50">
        <v>426</v>
      </c>
      <c r="C203" s="41" t="s">
        <v>181</v>
      </c>
      <c r="D203" s="91">
        <v>250000</v>
      </c>
      <c r="E203" s="91">
        <v>41750</v>
      </c>
      <c r="F203" s="698">
        <f>E203/D203</f>
        <v>0.16700000000000001</v>
      </c>
    </row>
    <row r="204" spans="1:7">
      <c r="A204" s="43"/>
      <c r="B204" s="50">
        <v>4263</v>
      </c>
      <c r="C204" s="41" t="s">
        <v>829</v>
      </c>
      <c r="D204" s="91"/>
      <c r="E204" s="91">
        <v>41750</v>
      </c>
      <c r="F204" s="698"/>
    </row>
    <row r="205" spans="1:7">
      <c r="A205" s="81"/>
      <c r="B205" s="30"/>
      <c r="C205" s="57"/>
      <c r="D205" s="27"/>
      <c r="E205" s="73"/>
      <c r="F205" s="693"/>
    </row>
    <row r="206" spans="1:7" ht="26.25">
      <c r="A206" s="234" t="s">
        <v>53</v>
      </c>
      <c r="B206" s="326" t="s">
        <v>250</v>
      </c>
      <c r="C206" s="235" t="s">
        <v>324</v>
      </c>
      <c r="D206" s="327">
        <v>200000</v>
      </c>
      <c r="E206" s="227">
        <v>0</v>
      </c>
      <c r="F206" s="767">
        <v>0</v>
      </c>
    </row>
    <row r="207" spans="1:7">
      <c r="A207" s="75"/>
      <c r="B207" s="86"/>
      <c r="C207" s="39"/>
      <c r="D207" s="87"/>
      <c r="E207" s="91"/>
      <c r="F207" s="768"/>
    </row>
    <row r="208" spans="1:7" ht="26.25">
      <c r="A208" s="49"/>
      <c r="B208" s="88">
        <v>42</v>
      </c>
      <c r="C208" s="7" t="s">
        <v>254</v>
      </c>
      <c r="D208" s="89">
        <v>200000</v>
      </c>
      <c r="E208" s="89">
        <v>0</v>
      </c>
      <c r="F208" s="727">
        <v>0</v>
      </c>
    </row>
    <row r="209" spans="1:6">
      <c r="A209" s="49">
        <v>144</v>
      </c>
      <c r="B209" s="90">
        <v>426</v>
      </c>
      <c r="C209" s="14" t="s">
        <v>255</v>
      </c>
      <c r="D209" s="91">
        <v>200000</v>
      </c>
      <c r="E209" s="91">
        <v>0</v>
      </c>
      <c r="F209" s="698">
        <v>0</v>
      </c>
    </row>
    <row r="210" spans="1:6">
      <c r="A210" s="81"/>
      <c r="B210" s="30"/>
      <c r="C210" s="57"/>
      <c r="D210" s="27"/>
      <c r="E210" s="73"/>
      <c r="F210" s="693"/>
    </row>
    <row r="211" spans="1:6">
      <c r="A211" s="323" t="s">
        <v>53</v>
      </c>
      <c r="B211" s="324" t="s">
        <v>265</v>
      </c>
      <c r="C211" s="235" t="s">
        <v>567</v>
      </c>
      <c r="D211" s="238">
        <v>200000</v>
      </c>
      <c r="E211" s="322">
        <v>0</v>
      </c>
      <c r="F211" s="769">
        <v>0</v>
      </c>
    </row>
    <row r="212" spans="1:6" s="180" customFormat="1">
      <c r="A212" s="66"/>
      <c r="B212" s="65"/>
      <c r="C212" s="82"/>
      <c r="D212" s="83"/>
      <c r="E212" s="346"/>
      <c r="F212" s="717"/>
    </row>
    <row r="213" spans="1:6" ht="26.25">
      <c r="A213" s="75"/>
      <c r="B213" s="53">
        <v>41</v>
      </c>
      <c r="C213" s="39" t="s">
        <v>541</v>
      </c>
      <c r="D213" s="54">
        <v>200000</v>
      </c>
      <c r="E213" s="11">
        <v>0</v>
      </c>
      <c r="F213" s="757">
        <v>0</v>
      </c>
    </row>
    <row r="214" spans="1:6" ht="26.25">
      <c r="A214" s="43">
        <v>145</v>
      </c>
      <c r="B214" s="50">
        <v>411</v>
      </c>
      <c r="C214" s="41" t="s">
        <v>542</v>
      </c>
      <c r="D214" s="91">
        <v>200000</v>
      </c>
      <c r="E214" s="91">
        <v>0</v>
      </c>
      <c r="F214" s="698">
        <v>0</v>
      </c>
    </row>
    <row r="215" spans="1:6">
      <c r="A215" s="81"/>
      <c r="B215" s="30"/>
      <c r="C215" s="57"/>
      <c r="D215" s="27"/>
      <c r="E215" s="73"/>
      <c r="F215" s="693"/>
    </row>
    <row r="216" spans="1:6" ht="18" customHeight="1">
      <c r="A216" s="323" t="s">
        <v>53</v>
      </c>
      <c r="B216" s="324" t="s">
        <v>332</v>
      </c>
      <c r="C216" s="235" t="s">
        <v>570</v>
      </c>
      <c r="D216" s="236">
        <v>500000</v>
      </c>
      <c r="E216" s="325">
        <v>0</v>
      </c>
      <c r="F216" s="707">
        <v>0</v>
      </c>
    </row>
    <row r="217" spans="1:6">
      <c r="A217" s="81"/>
      <c r="B217" s="240"/>
      <c r="C217" s="57"/>
      <c r="D217" s="203"/>
      <c r="E217" s="73"/>
      <c r="F217" s="703"/>
    </row>
    <row r="218" spans="1:6" ht="26.25">
      <c r="A218" s="75"/>
      <c r="B218" s="53">
        <v>41</v>
      </c>
      <c r="C218" s="39" t="s">
        <v>541</v>
      </c>
      <c r="D218" s="54">
        <v>500000</v>
      </c>
      <c r="E218" s="11">
        <v>0</v>
      </c>
      <c r="F218" s="757">
        <v>0</v>
      </c>
    </row>
    <row r="219" spans="1:6" ht="26.25">
      <c r="A219" s="49">
        <v>146</v>
      </c>
      <c r="B219" s="50">
        <v>411</v>
      </c>
      <c r="C219" s="41" t="s">
        <v>542</v>
      </c>
      <c r="D219" s="18">
        <v>500000</v>
      </c>
      <c r="E219" s="18">
        <v>0</v>
      </c>
      <c r="F219" s="730">
        <v>0</v>
      </c>
    </row>
    <row r="220" spans="1:6">
      <c r="A220" s="49"/>
      <c r="B220" s="55"/>
      <c r="C220" s="14"/>
      <c r="D220" s="18"/>
      <c r="E220" s="18"/>
      <c r="F220" s="730"/>
    </row>
    <row r="221" spans="1:6" ht="15.75" customHeight="1">
      <c r="A221" s="323" t="s">
        <v>53</v>
      </c>
      <c r="B221" s="324" t="s">
        <v>182</v>
      </c>
      <c r="C221" s="235" t="s">
        <v>188</v>
      </c>
      <c r="D221" s="236">
        <f>D223+D228</f>
        <v>600000</v>
      </c>
      <c r="E221" s="325">
        <f>E223+E228</f>
        <v>46495</v>
      </c>
      <c r="F221" s="707">
        <f>E221/D221</f>
        <v>7.7491666666666667E-2</v>
      </c>
    </row>
    <row r="222" spans="1:6">
      <c r="A222" s="247"/>
      <c r="B222" s="69"/>
      <c r="C222" s="246"/>
      <c r="D222" s="224"/>
      <c r="E222" s="340"/>
      <c r="F222" s="770"/>
    </row>
    <row r="223" spans="1:6">
      <c r="A223" s="75"/>
      <c r="B223" s="53">
        <v>32</v>
      </c>
      <c r="C223" s="39" t="s">
        <v>35</v>
      </c>
      <c r="D223" s="54">
        <v>100000</v>
      </c>
      <c r="E223" s="11">
        <v>46495</v>
      </c>
      <c r="F223" s="757">
        <f>E223/D223</f>
        <v>0.46494999999999997</v>
      </c>
    </row>
    <row r="224" spans="1:6">
      <c r="A224" s="49">
        <v>147</v>
      </c>
      <c r="B224" s="55">
        <v>323</v>
      </c>
      <c r="C224" s="14" t="s">
        <v>41</v>
      </c>
      <c r="D224" s="18">
        <v>100000</v>
      </c>
      <c r="E224" s="18">
        <f>E225+E226</f>
        <v>46495</v>
      </c>
      <c r="F224" s="730">
        <f>E224/D224</f>
        <v>0.46494999999999997</v>
      </c>
    </row>
    <row r="225" spans="1:6">
      <c r="A225" s="92"/>
      <c r="B225" s="55">
        <v>3232</v>
      </c>
      <c r="C225" s="14" t="s">
        <v>762</v>
      </c>
      <c r="D225" s="18"/>
      <c r="E225" s="18">
        <v>23995</v>
      </c>
      <c r="F225" s="730"/>
    </row>
    <row r="226" spans="1:6">
      <c r="A226" s="92"/>
      <c r="B226" s="55">
        <v>3237</v>
      </c>
      <c r="C226" s="14" t="s">
        <v>767</v>
      </c>
      <c r="D226" s="18"/>
      <c r="E226" s="18">
        <v>22500</v>
      </c>
      <c r="F226" s="730"/>
    </row>
    <row r="227" spans="1:6">
      <c r="A227" s="92"/>
      <c r="B227" s="55"/>
      <c r="C227" s="14"/>
      <c r="D227" s="18"/>
      <c r="E227" s="18"/>
      <c r="F227" s="730"/>
    </row>
    <row r="228" spans="1:6" ht="26.25">
      <c r="A228" s="251"/>
      <c r="B228" s="8">
        <v>42</v>
      </c>
      <c r="C228" s="7" t="s">
        <v>187</v>
      </c>
      <c r="D228" s="11">
        <v>500000</v>
      </c>
      <c r="E228" s="11">
        <v>0</v>
      </c>
      <c r="F228" s="704">
        <v>0</v>
      </c>
    </row>
    <row r="229" spans="1:6">
      <c r="A229" s="92">
        <v>148</v>
      </c>
      <c r="B229" s="55">
        <v>421</v>
      </c>
      <c r="C229" s="14" t="s">
        <v>83</v>
      </c>
      <c r="D229" s="18">
        <v>500000</v>
      </c>
      <c r="E229" s="18">
        <v>0</v>
      </c>
      <c r="F229" s="730">
        <v>0</v>
      </c>
    </row>
    <row r="230" spans="1:6">
      <c r="A230" s="92"/>
      <c r="B230" s="55"/>
      <c r="C230" s="14"/>
      <c r="D230" s="18"/>
      <c r="E230" s="18"/>
      <c r="F230" s="730"/>
    </row>
    <row r="231" spans="1:6" ht="16.5" customHeight="1">
      <c r="A231" s="248" t="s">
        <v>53</v>
      </c>
      <c r="B231" s="174" t="s">
        <v>183</v>
      </c>
      <c r="C231" s="249" t="s">
        <v>190</v>
      </c>
      <c r="D231" s="250">
        <v>250000</v>
      </c>
      <c r="E231" s="250">
        <v>0</v>
      </c>
      <c r="F231" s="771">
        <v>0</v>
      </c>
    </row>
    <row r="232" spans="1:6">
      <c r="A232" s="92"/>
      <c r="B232" s="8"/>
      <c r="C232" s="7"/>
      <c r="D232" s="11"/>
      <c r="E232" s="18"/>
      <c r="F232" s="704"/>
    </row>
    <row r="233" spans="1:6">
      <c r="A233" s="92"/>
      <c r="B233" s="8">
        <v>32</v>
      </c>
      <c r="C233" s="7" t="s">
        <v>35</v>
      </c>
      <c r="D233" s="11">
        <v>250000</v>
      </c>
      <c r="E233" s="11">
        <v>0</v>
      </c>
      <c r="F233" s="704">
        <v>0</v>
      </c>
    </row>
    <row r="234" spans="1:6">
      <c r="A234" s="92">
        <v>149</v>
      </c>
      <c r="B234" s="55">
        <v>323</v>
      </c>
      <c r="C234" s="14" t="s">
        <v>41</v>
      </c>
      <c r="D234" s="18">
        <v>250000</v>
      </c>
      <c r="E234" s="18">
        <v>0</v>
      </c>
      <c r="F234" s="730">
        <v>0</v>
      </c>
    </row>
    <row r="235" spans="1:6">
      <c r="A235" s="92"/>
      <c r="B235" s="55"/>
      <c r="C235" s="14"/>
      <c r="D235" s="18"/>
      <c r="E235" s="18"/>
      <c r="F235" s="730"/>
    </row>
    <row r="236" spans="1:6" ht="26.25">
      <c r="A236" s="345" t="s">
        <v>53</v>
      </c>
      <c r="B236" s="174" t="s">
        <v>184</v>
      </c>
      <c r="C236" s="249" t="s">
        <v>393</v>
      </c>
      <c r="D236" s="250">
        <v>400000</v>
      </c>
      <c r="E236" s="250">
        <v>0</v>
      </c>
      <c r="F236" s="771">
        <v>0</v>
      </c>
    </row>
    <row r="237" spans="1:6">
      <c r="A237" s="49"/>
      <c r="B237" s="55"/>
      <c r="C237" s="14"/>
      <c r="D237" s="18"/>
      <c r="E237" s="18"/>
      <c r="F237" s="730"/>
    </row>
    <row r="238" spans="1:6" ht="26.25">
      <c r="A238" s="85"/>
      <c r="B238" s="8">
        <v>42</v>
      </c>
      <c r="C238" s="7" t="s">
        <v>91</v>
      </c>
      <c r="D238" s="11">
        <v>400000</v>
      </c>
      <c r="E238" s="11">
        <v>0</v>
      </c>
      <c r="F238" s="704">
        <v>0</v>
      </c>
    </row>
    <row r="239" spans="1:6">
      <c r="A239" s="49">
        <v>150</v>
      </c>
      <c r="B239" s="55">
        <v>422</v>
      </c>
      <c r="C239" s="14" t="s">
        <v>549</v>
      </c>
      <c r="D239" s="18">
        <v>400000</v>
      </c>
      <c r="E239" s="18">
        <v>0</v>
      </c>
      <c r="F239" s="730">
        <v>0</v>
      </c>
    </row>
    <row r="240" spans="1:6">
      <c r="A240" s="92"/>
      <c r="B240" s="55"/>
      <c r="C240" s="14"/>
      <c r="D240" s="18"/>
      <c r="E240" s="18"/>
      <c r="F240" s="730"/>
    </row>
    <row r="241" spans="1:7" ht="26.25">
      <c r="A241" s="248" t="s">
        <v>53</v>
      </c>
      <c r="B241" s="174" t="s">
        <v>185</v>
      </c>
      <c r="C241" s="249" t="s">
        <v>659</v>
      </c>
      <c r="D241" s="250">
        <v>400000</v>
      </c>
      <c r="E241" s="250">
        <v>0</v>
      </c>
      <c r="F241" s="771">
        <v>0</v>
      </c>
    </row>
    <row r="242" spans="1:7">
      <c r="A242" s="92"/>
      <c r="B242" s="55"/>
      <c r="C242" s="14"/>
      <c r="D242" s="18"/>
      <c r="E242" s="18"/>
      <c r="F242" s="730"/>
    </row>
    <row r="243" spans="1:7">
      <c r="A243" s="92"/>
      <c r="B243" s="8">
        <v>32</v>
      </c>
      <c r="C243" s="7" t="s">
        <v>35</v>
      </c>
      <c r="D243" s="11">
        <v>400000</v>
      </c>
      <c r="E243" s="11">
        <v>0</v>
      </c>
      <c r="F243" s="704">
        <v>0</v>
      </c>
    </row>
    <row r="244" spans="1:7" ht="17.25" customHeight="1">
      <c r="A244" s="92">
        <v>151</v>
      </c>
      <c r="B244" s="55">
        <v>323</v>
      </c>
      <c r="C244" s="14" t="s">
        <v>41</v>
      </c>
      <c r="D244" s="18">
        <v>400000</v>
      </c>
      <c r="E244" s="18">
        <v>0</v>
      </c>
      <c r="F244" s="730">
        <v>0</v>
      </c>
    </row>
    <row r="245" spans="1:7">
      <c r="A245" s="92"/>
      <c r="B245" s="55"/>
      <c r="C245" s="14"/>
      <c r="D245" s="18"/>
      <c r="E245" s="18"/>
      <c r="F245" s="730"/>
    </row>
    <row r="246" spans="1:7" ht="26.25">
      <c r="A246" s="248" t="s">
        <v>53</v>
      </c>
      <c r="B246" s="174" t="s">
        <v>186</v>
      </c>
      <c r="C246" s="249" t="s">
        <v>478</v>
      </c>
      <c r="D246" s="250">
        <v>4000000</v>
      </c>
      <c r="E246" s="250">
        <v>24750</v>
      </c>
      <c r="F246" s="771">
        <f>E246/D246</f>
        <v>6.1875000000000003E-3</v>
      </c>
      <c r="G246" s="196"/>
    </row>
    <row r="247" spans="1:7">
      <c r="A247" s="251"/>
      <c r="B247" s="55"/>
      <c r="C247" s="7"/>
      <c r="D247" s="18"/>
      <c r="E247" s="18"/>
      <c r="F247" s="730"/>
    </row>
    <row r="248" spans="1:7" ht="26.25">
      <c r="A248" s="251"/>
      <c r="B248" s="8">
        <v>42</v>
      </c>
      <c r="C248" s="7" t="s">
        <v>256</v>
      </c>
      <c r="D248" s="11">
        <v>4000000</v>
      </c>
      <c r="E248" s="11">
        <v>24750</v>
      </c>
      <c r="F248" s="704">
        <f>E248/D248</f>
        <v>6.1875000000000003E-3</v>
      </c>
    </row>
    <row r="249" spans="1:7">
      <c r="A249" s="92">
        <v>152</v>
      </c>
      <c r="B249" s="55">
        <v>421</v>
      </c>
      <c r="C249" s="14" t="s">
        <v>258</v>
      </c>
      <c r="D249" s="18">
        <v>4000000</v>
      </c>
      <c r="E249" s="18">
        <v>24750</v>
      </c>
      <c r="F249" s="730">
        <f>E249/D249</f>
        <v>6.1875000000000003E-3</v>
      </c>
    </row>
    <row r="250" spans="1:7">
      <c r="A250" s="92"/>
      <c r="B250" s="55">
        <v>4213</v>
      </c>
      <c r="C250" s="14" t="s">
        <v>830</v>
      </c>
      <c r="D250" s="18"/>
      <c r="E250" s="18">
        <v>24750</v>
      </c>
      <c r="F250" s="730"/>
    </row>
    <row r="251" spans="1:7">
      <c r="A251" s="251"/>
      <c r="B251" s="55"/>
      <c r="C251" s="14"/>
      <c r="D251" s="18"/>
      <c r="E251" s="344"/>
      <c r="F251" s="730"/>
    </row>
    <row r="252" spans="1:7" ht="27" customHeight="1">
      <c r="A252" s="424" t="s">
        <v>53</v>
      </c>
      <c r="B252" s="425" t="s">
        <v>530</v>
      </c>
      <c r="C252" s="422" t="s">
        <v>448</v>
      </c>
      <c r="D252" s="423">
        <v>150000</v>
      </c>
      <c r="E252" s="423">
        <v>0</v>
      </c>
      <c r="F252" s="702">
        <v>0</v>
      </c>
    </row>
    <row r="253" spans="1:7">
      <c r="A253" s="318"/>
      <c r="B253" s="193"/>
      <c r="C253" s="194"/>
      <c r="D253" s="73"/>
      <c r="E253" s="73"/>
      <c r="F253" s="697"/>
    </row>
    <row r="254" spans="1:7" ht="26.25">
      <c r="A254" s="410"/>
      <c r="B254" s="191">
        <v>42</v>
      </c>
      <c r="C254" s="164" t="s">
        <v>449</v>
      </c>
      <c r="D254" s="76">
        <v>150000</v>
      </c>
      <c r="E254" s="76">
        <v>0</v>
      </c>
      <c r="F254" s="700">
        <v>0</v>
      </c>
    </row>
    <row r="255" spans="1:7">
      <c r="A255" s="318">
        <v>153</v>
      </c>
      <c r="B255" s="193">
        <v>426</v>
      </c>
      <c r="C255" s="12" t="s">
        <v>450</v>
      </c>
      <c r="D255" s="73">
        <v>150000</v>
      </c>
      <c r="E255" s="342">
        <v>0</v>
      </c>
      <c r="F255" s="697">
        <v>0</v>
      </c>
    </row>
    <row r="256" spans="1:7">
      <c r="A256" s="251"/>
      <c r="B256" s="55"/>
      <c r="C256" s="14"/>
      <c r="D256" s="18"/>
      <c r="E256" s="344"/>
      <c r="F256" s="730"/>
    </row>
    <row r="257" spans="1:7" ht="26.25">
      <c r="A257" s="424" t="s">
        <v>53</v>
      </c>
      <c r="B257" s="425" t="s">
        <v>531</v>
      </c>
      <c r="C257" s="422" t="s">
        <v>516</v>
      </c>
      <c r="D257" s="423">
        <v>150000</v>
      </c>
      <c r="E257" s="423">
        <v>0</v>
      </c>
      <c r="F257" s="702">
        <v>0</v>
      </c>
      <c r="G257" s="196"/>
    </row>
    <row r="258" spans="1:7">
      <c r="A258" s="318"/>
      <c r="B258" s="193"/>
      <c r="C258" s="194"/>
      <c r="D258" s="73"/>
      <c r="E258" s="73"/>
      <c r="F258" s="697"/>
    </row>
    <row r="259" spans="1:7">
      <c r="A259" s="410"/>
      <c r="B259" s="191">
        <v>32</v>
      </c>
      <c r="C259" s="164" t="s">
        <v>35</v>
      </c>
      <c r="D259" s="76">
        <v>150000</v>
      </c>
      <c r="E259" s="76">
        <v>0</v>
      </c>
      <c r="F259" s="700">
        <v>0</v>
      </c>
    </row>
    <row r="260" spans="1:7">
      <c r="A260" s="478">
        <v>154</v>
      </c>
      <c r="B260" s="193">
        <v>323</v>
      </c>
      <c r="C260" s="12" t="s">
        <v>41</v>
      </c>
      <c r="D260" s="73">
        <v>150000</v>
      </c>
      <c r="E260" s="342">
        <v>0</v>
      </c>
      <c r="F260" s="697">
        <v>0</v>
      </c>
    </row>
    <row r="261" spans="1:7">
      <c r="A261" s="478"/>
      <c r="B261" s="193"/>
      <c r="C261" s="12"/>
      <c r="D261" s="73"/>
      <c r="E261" s="342"/>
      <c r="F261" s="697"/>
    </row>
    <row r="262" spans="1:7" ht="26.25">
      <c r="A262" s="672" t="s">
        <v>53</v>
      </c>
      <c r="B262" s="319" t="s">
        <v>532</v>
      </c>
      <c r="C262" s="226" t="s">
        <v>633</v>
      </c>
      <c r="D262" s="229">
        <v>400000</v>
      </c>
      <c r="E262" s="662">
        <v>0</v>
      </c>
      <c r="F262" s="724">
        <v>0</v>
      </c>
    </row>
    <row r="263" spans="1:7">
      <c r="A263" s="478"/>
      <c r="B263" s="193"/>
      <c r="C263" s="12"/>
      <c r="D263" s="73"/>
      <c r="E263" s="342"/>
      <c r="F263" s="697"/>
    </row>
    <row r="264" spans="1:7">
      <c r="A264" s="517"/>
      <c r="B264" s="191">
        <v>32</v>
      </c>
      <c r="C264" s="164" t="s">
        <v>35</v>
      </c>
      <c r="D264" s="76">
        <v>400000</v>
      </c>
      <c r="E264" s="479">
        <v>0</v>
      </c>
      <c r="F264" s="700">
        <v>0</v>
      </c>
    </row>
    <row r="265" spans="1:7">
      <c r="A265" s="92">
        <v>155</v>
      </c>
      <c r="B265" s="55">
        <v>323</v>
      </c>
      <c r="C265" s="14" t="s">
        <v>41</v>
      </c>
      <c r="D265" s="18">
        <v>400000</v>
      </c>
      <c r="E265" s="140">
        <v>0</v>
      </c>
      <c r="F265" s="730">
        <v>0</v>
      </c>
    </row>
    <row r="266" spans="1:7">
      <c r="A266" s="251"/>
      <c r="B266" s="55"/>
      <c r="C266" s="14"/>
      <c r="D266" s="18"/>
      <c r="E266" s="344"/>
      <c r="F266" s="730"/>
    </row>
    <row r="267" spans="1:7" ht="26.25">
      <c r="A267" s="248" t="s">
        <v>631</v>
      </c>
      <c r="B267" s="174" t="s">
        <v>634</v>
      </c>
      <c r="C267" s="249" t="s">
        <v>635</v>
      </c>
      <c r="D267" s="250">
        <v>200000</v>
      </c>
      <c r="E267" s="228">
        <v>0</v>
      </c>
      <c r="F267" s="771">
        <v>0</v>
      </c>
    </row>
    <row r="268" spans="1:7">
      <c r="A268" s="251"/>
      <c r="B268" s="55"/>
      <c r="C268" s="14"/>
      <c r="D268" s="18"/>
      <c r="E268" s="140"/>
      <c r="F268" s="730"/>
    </row>
    <row r="269" spans="1:7" ht="26.25">
      <c r="A269" s="251"/>
      <c r="B269" s="8">
        <v>42</v>
      </c>
      <c r="C269" s="7" t="s">
        <v>449</v>
      </c>
      <c r="D269" s="11">
        <v>200000</v>
      </c>
      <c r="E269" s="157">
        <v>0</v>
      </c>
      <c r="F269" s="704">
        <v>0</v>
      </c>
    </row>
    <row r="270" spans="1:7">
      <c r="A270" s="92">
        <v>156</v>
      </c>
      <c r="B270" s="55">
        <v>421</v>
      </c>
      <c r="C270" s="14" t="s">
        <v>83</v>
      </c>
      <c r="D270" s="18">
        <v>200000</v>
      </c>
      <c r="E270" s="140">
        <v>0</v>
      </c>
      <c r="F270" s="730">
        <v>0</v>
      </c>
    </row>
    <row r="271" spans="1:7">
      <c r="A271" s="251"/>
      <c r="B271" s="55"/>
      <c r="C271" s="14"/>
      <c r="D271" s="18"/>
      <c r="E271" s="344"/>
      <c r="F271" s="730"/>
    </row>
    <row r="272" spans="1:7">
      <c r="A272" s="424" t="s">
        <v>53</v>
      </c>
      <c r="B272" s="425" t="s">
        <v>515</v>
      </c>
      <c r="C272" s="422" t="s">
        <v>519</v>
      </c>
      <c r="D272" s="423">
        <v>200000</v>
      </c>
      <c r="E272" s="423">
        <v>99000</v>
      </c>
      <c r="F272" s="702">
        <f>E272/D272</f>
        <v>0.495</v>
      </c>
    </row>
    <row r="273" spans="1:6">
      <c r="A273" s="318"/>
      <c r="B273" s="193"/>
      <c r="C273" s="194"/>
      <c r="D273" s="73"/>
      <c r="E273" s="73"/>
      <c r="F273" s="697"/>
    </row>
    <row r="274" spans="1:6">
      <c r="A274" s="410"/>
      <c r="B274" s="191">
        <v>32</v>
      </c>
      <c r="C274" s="164" t="s">
        <v>35</v>
      </c>
      <c r="D274" s="76">
        <v>200000</v>
      </c>
      <c r="E274" s="76">
        <v>99000</v>
      </c>
      <c r="F274" s="700">
        <f>E274/D274</f>
        <v>0.495</v>
      </c>
    </row>
    <row r="275" spans="1:6">
      <c r="A275" s="478">
        <v>157</v>
      </c>
      <c r="B275" s="193">
        <v>323</v>
      </c>
      <c r="C275" s="12" t="s">
        <v>100</v>
      </c>
      <c r="D275" s="73">
        <v>200000</v>
      </c>
      <c r="E275" s="342">
        <v>99000</v>
      </c>
      <c r="F275" s="697">
        <f>E275/D275</f>
        <v>0.495</v>
      </c>
    </row>
    <row r="276" spans="1:6">
      <c r="A276" s="478"/>
      <c r="B276" s="193">
        <v>3237</v>
      </c>
      <c r="C276" s="12" t="s">
        <v>767</v>
      </c>
      <c r="D276" s="73"/>
      <c r="E276" s="342">
        <v>99000</v>
      </c>
      <c r="F276" s="697"/>
    </row>
    <row r="277" spans="1:6">
      <c r="A277" s="251"/>
      <c r="B277" s="55"/>
      <c r="C277" s="14"/>
      <c r="D277" s="18"/>
      <c r="E277" s="344"/>
      <c r="F277" s="730"/>
    </row>
    <row r="278" spans="1:6">
      <c r="A278" s="248" t="s">
        <v>53</v>
      </c>
      <c r="B278" s="174" t="s">
        <v>636</v>
      </c>
      <c r="C278" s="249" t="s">
        <v>637</v>
      </c>
      <c r="D278" s="250">
        <v>300000</v>
      </c>
      <c r="E278" s="228">
        <v>0</v>
      </c>
      <c r="F278" s="771">
        <v>0</v>
      </c>
    </row>
    <row r="279" spans="1:6">
      <c r="A279" s="251"/>
      <c r="B279" s="55"/>
      <c r="C279" s="14"/>
      <c r="D279" s="18"/>
      <c r="E279" s="140"/>
      <c r="F279" s="730"/>
    </row>
    <row r="280" spans="1:6" ht="26.25">
      <c r="A280" s="251"/>
      <c r="B280" s="8">
        <v>42</v>
      </c>
      <c r="C280" s="7" t="s">
        <v>449</v>
      </c>
      <c r="D280" s="11">
        <v>300000</v>
      </c>
      <c r="E280" s="157">
        <v>0</v>
      </c>
      <c r="F280" s="704">
        <v>0</v>
      </c>
    </row>
    <row r="281" spans="1:6">
      <c r="A281" s="92">
        <v>158</v>
      </c>
      <c r="B281" s="55">
        <v>421</v>
      </c>
      <c r="C281" s="14" t="s">
        <v>83</v>
      </c>
      <c r="D281" s="18">
        <v>300000</v>
      </c>
      <c r="E281" s="140">
        <v>0</v>
      </c>
      <c r="F281" s="730">
        <v>0</v>
      </c>
    </row>
    <row r="282" spans="1:6">
      <c r="A282" s="251"/>
      <c r="B282" s="55"/>
      <c r="C282" s="14"/>
      <c r="D282" s="18"/>
      <c r="E282" s="344"/>
      <c r="F282" s="730"/>
    </row>
    <row r="283" spans="1:6">
      <c r="A283" s="518" t="s">
        <v>53</v>
      </c>
      <c r="B283" s="425" t="s">
        <v>518</v>
      </c>
      <c r="C283" s="422" t="s">
        <v>534</v>
      </c>
      <c r="D283" s="423">
        <v>850000</v>
      </c>
      <c r="E283" s="519">
        <v>0</v>
      </c>
      <c r="F283" s="702">
        <v>0</v>
      </c>
    </row>
    <row r="284" spans="1:6">
      <c r="A284" s="478"/>
      <c r="B284" s="193"/>
      <c r="C284" s="12"/>
      <c r="D284" s="73"/>
      <c r="E284" s="342"/>
      <c r="F284" s="697"/>
    </row>
    <row r="285" spans="1:6" ht="26.25">
      <c r="A285" s="517"/>
      <c r="B285" s="191">
        <v>42</v>
      </c>
      <c r="C285" s="164" t="s">
        <v>102</v>
      </c>
      <c r="D285" s="76">
        <v>850000</v>
      </c>
      <c r="E285" s="479">
        <v>0</v>
      </c>
      <c r="F285" s="700">
        <v>0</v>
      </c>
    </row>
    <row r="286" spans="1:6">
      <c r="A286" s="478">
        <v>159</v>
      </c>
      <c r="B286" s="193">
        <v>421</v>
      </c>
      <c r="C286" s="12" t="s">
        <v>83</v>
      </c>
      <c r="D286" s="73">
        <v>850000</v>
      </c>
      <c r="E286" s="342">
        <v>0</v>
      </c>
      <c r="F286" s="697">
        <v>0</v>
      </c>
    </row>
    <row r="287" spans="1:6">
      <c r="A287" s="478"/>
      <c r="B287" s="193"/>
      <c r="C287" s="12"/>
      <c r="D287" s="73"/>
      <c r="E287" s="342"/>
      <c r="F287" s="697"/>
    </row>
    <row r="288" spans="1:6" ht="26.25">
      <c r="A288" s="518" t="s">
        <v>53</v>
      </c>
      <c r="B288" s="425" t="s">
        <v>520</v>
      </c>
      <c r="C288" s="422" t="s">
        <v>575</v>
      </c>
      <c r="D288" s="423">
        <v>200000</v>
      </c>
      <c r="E288" s="519">
        <v>0</v>
      </c>
      <c r="F288" s="702">
        <v>0</v>
      </c>
    </row>
    <row r="289" spans="1:6">
      <c r="A289" s="478"/>
      <c r="B289" s="193"/>
      <c r="C289" s="12"/>
      <c r="D289" s="73"/>
      <c r="E289" s="342"/>
      <c r="F289" s="697"/>
    </row>
    <row r="290" spans="1:6" ht="26.25">
      <c r="A290" s="517"/>
      <c r="B290" s="191">
        <v>42</v>
      </c>
      <c r="C290" s="164" t="s">
        <v>102</v>
      </c>
      <c r="D290" s="76">
        <v>200000</v>
      </c>
      <c r="E290" s="479">
        <v>0</v>
      </c>
      <c r="F290" s="700">
        <v>0</v>
      </c>
    </row>
    <row r="291" spans="1:6" ht="16.5" customHeight="1">
      <c r="A291" s="478">
        <v>160</v>
      </c>
      <c r="B291" s="193">
        <v>426</v>
      </c>
      <c r="C291" s="12" t="s">
        <v>255</v>
      </c>
      <c r="D291" s="73">
        <v>200000</v>
      </c>
      <c r="E291" s="342">
        <v>0</v>
      </c>
      <c r="F291" s="697">
        <v>0</v>
      </c>
    </row>
    <row r="292" spans="1:6" ht="16.5" customHeight="1">
      <c r="A292" s="478"/>
      <c r="B292" s="193"/>
      <c r="C292" s="12"/>
      <c r="D292" s="73"/>
      <c r="E292" s="342"/>
      <c r="F292" s="697"/>
    </row>
    <row r="293" spans="1:6" ht="16.5" customHeight="1">
      <c r="A293" s="518" t="s">
        <v>53</v>
      </c>
      <c r="B293" s="425" t="s">
        <v>573</v>
      </c>
      <c r="C293" s="422" t="s">
        <v>576</v>
      </c>
      <c r="D293" s="423">
        <v>160000</v>
      </c>
      <c r="E293" s="519">
        <v>0</v>
      </c>
      <c r="F293" s="702">
        <v>0</v>
      </c>
    </row>
    <row r="294" spans="1:6" ht="16.5" customHeight="1">
      <c r="A294" s="478"/>
      <c r="B294" s="193"/>
      <c r="C294" s="12"/>
      <c r="D294" s="73"/>
      <c r="E294" s="342"/>
      <c r="F294" s="697"/>
    </row>
    <row r="295" spans="1:6" ht="16.5" customHeight="1">
      <c r="A295" s="517"/>
      <c r="B295" s="191">
        <v>32</v>
      </c>
      <c r="C295" s="164" t="s">
        <v>35</v>
      </c>
      <c r="D295" s="76">
        <v>160000</v>
      </c>
      <c r="E295" s="479">
        <v>0</v>
      </c>
      <c r="F295" s="700">
        <v>0</v>
      </c>
    </row>
    <row r="296" spans="1:6">
      <c r="A296" s="478">
        <v>161</v>
      </c>
      <c r="B296" s="193">
        <v>323</v>
      </c>
      <c r="C296" s="12" t="s">
        <v>41</v>
      </c>
      <c r="D296" s="73">
        <v>160000</v>
      </c>
      <c r="E296" s="342">
        <v>0</v>
      </c>
      <c r="F296" s="697">
        <v>0</v>
      </c>
    </row>
    <row r="297" spans="1:6">
      <c r="A297" s="478"/>
      <c r="B297" s="193"/>
      <c r="C297" s="12"/>
      <c r="D297" s="73"/>
      <c r="E297" s="342"/>
      <c r="F297" s="697"/>
    </row>
    <row r="298" spans="1:6" ht="26.25">
      <c r="A298" s="518" t="s">
        <v>53</v>
      </c>
      <c r="B298" s="425" t="s">
        <v>521</v>
      </c>
      <c r="C298" s="422" t="s">
        <v>577</v>
      </c>
      <c r="D298" s="423">
        <v>500000</v>
      </c>
      <c r="E298" s="519">
        <v>0</v>
      </c>
      <c r="F298" s="702">
        <v>0</v>
      </c>
    </row>
    <row r="299" spans="1:6">
      <c r="A299" s="478"/>
      <c r="B299" s="193"/>
      <c r="C299" s="12"/>
      <c r="D299" s="73"/>
      <c r="E299" s="342"/>
      <c r="F299" s="697"/>
    </row>
    <row r="300" spans="1:6" ht="26.25">
      <c r="A300" s="517"/>
      <c r="B300" s="191">
        <v>42</v>
      </c>
      <c r="C300" s="164" t="s">
        <v>102</v>
      </c>
      <c r="D300" s="76">
        <v>500000</v>
      </c>
      <c r="E300" s="479">
        <v>0</v>
      </c>
      <c r="F300" s="700">
        <v>0</v>
      </c>
    </row>
    <row r="301" spans="1:6">
      <c r="A301" s="478">
        <v>162</v>
      </c>
      <c r="B301" s="193">
        <v>422</v>
      </c>
      <c r="C301" s="12" t="s">
        <v>56</v>
      </c>
      <c r="D301" s="73">
        <v>500000</v>
      </c>
      <c r="E301" s="342">
        <v>0</v>
      </c>
      <c r="F301" s="697">
        <v>0</v>
      </c>
    </row>
    <row r="302" spans="1:6">
      <c r="A302" s="478"/>
      <c r="B302" s="193"/>
      <c r="C302" s="12"/>
      <c r="D302" s="73"/>
      <c r="E302" s="342"/>
      <c r="F302" s="697"/>
    </row>
    <row r="303" spans="1:6" ht="26.25">
      <c r="A303" s="672" t="s">
        <v>53</v>
      </c>
      <c r="B303" s="319" t="s">
        <v>638</v>
      </c>
      <c r="C303" s="226" t="s">
        <v>639</v>
      </c>
      <c r="D303" s="229">
        <v>500000</v>
      </c>
      <c r="E303" s="662">
        <v>0</v>
      </c>
      <c r="F303" s="724">
        <v>0</v>
      </c>
    </row>
    <row r="304" spans="1:6">
      <c r="A304" s="478"/>
      <c r="B304" s="193"/>
      <c r="C304" s="12"/>
      <c r="D304" s="73"/>
      <c r="E304" s="342"/>
      <c r="F304" s="697"/>
    </row>
    <row r="305" spans="1:6">
      <c r="A305" s="517"/>
      <c r="B305" s="191">
        <v>32</v>
      </c>
      <c r="C305" s="164" t="s">
        <v>35</v>
      </c>
      <c r="D305" s="76">
        <v>500000</v>
      </c>
      <c r="E305" s="479">
        <v>0</v>
      </c>
      <c r="F305" s="700">
        <v>0</v>
      </c>
    </row>
    <row r="306" spans="1:6">
      <c r="A306" s="478">
        <v>163</v>
      </c>
      <c r="B306" s="193">
        <v>323</v>
      </c>
      <c r="C306" s="12" t="s">
        <v>41</v>
      </c>
      <c r="D306" s="73">
        <v>500000</v>
      </c>
      <c r="E306" s="342">
        <v>0</v>
      </c>
      <c r="F306" s="697">
        <v>0</v>
      </c>
    </row>
    <row r="307" spans="1:6">
      <c r="A307" s="478"/>
      <c r="B307" s="193"/>
      <c r="C307" s="12"/>
      <c r="D307" s="73"/>
      <c r="E307" s="342"/>
      <c r="F307" s="697"/>
    </row>
    <row r="308" spans="1:6" ht="26.25">
      <c r="A308" s="672" t="s">
        <v>53</v>
      </c>
      <c r="B308" s="319" t="s">
        <v>640</v>
      </c>
      <c r="C308" s="226" t="s">
        <v>641</v>
      </c>
      <c r="D308" s="229">
        <v>110000</v>
      </c>
      <c r="E308" s="662">
        <v>0</v>
      </c>
      <c r="F308" s="724">
        <v>0</v>
      </c>
    </row>
    <row r="309" spans="1:6">
      <c r="A309" s="478"/>
      <c r="B309" s="193"/>
      <c r="C309" s="12"/>
      <c r="D309" s="73"/>
      <c r="E309" s="342"/>
      <c r="F309" s="697"/>
    </row>
    <row r="310" spans="1:6">
      <c r="A310" s="517"/>
      <c r="B310" s="191">
        <v>32</v>
      </c>
      <c r="C310" s="164" t="s">
        <v>35</v>
      </c>
      <c r="D310" s="76">
        <v>110000</v>
      </c>
      <c r="E310" s="479">
        <v>0</v>
      </c>
      <c r="F310" s="700">
        <v>0</v>
      </c>
    </row>
    <row r="311" spans="1:6">
      <c r="A311" s="478">
        <v>164</v>
      </c>
      <c r="B311" s="193">
        <v>323</v>
      </c>
      <c r="C311" s="12" t="s">
        <v>41</v>
      </c>
      <c r="D311" s="73">
        <v>110000</v>
      </c>
      <c r="E311" s="342">
        <v>0</v>
      </c>
      <c r="F311" s="697">
        <v>0</v>
      </c>
    </row>
    <row r="312" spans="1:6">
      <c r="A312" s="478"/>
      <c r="B312" s="193"/>
      <c r="C312" s="12"/>
      <c r="D312" s="73"/>
      <c r="E312" s="342"/>
      <c r="F312" s="697"/>
    </row>
    <row r="313" spans="1:6" ht="26.25">
      <c r="A313" s="672" t="s">
        <v>53</v>
      </c>
      <c r="B313" s="319" t="s">
        <v>642</v>
      </c>
      <c r="C313" s="226" t="s">
        <v>643</v>
      </c>
      <c r="D313" s="229">
        <v>200000</v>
      </c>
      <c r="E313" s="662">
        <v>0</v>
      </c>
      <c r="F313" s="724">
        <v>0</v>
      </c>
    </row>
    <row r="314" spans="1:6">
      <c r="A314" s="478"/>
      <c r="B314" s="193"/>
      <c r="C314" s="12"/>
      <c r="D314" s="73"/>
      <c r="E314" s="342"/>
      <c r="F314" s="697"/>
    </row>
    <row r="315" spans="1:6" ht="26.25">
      <c r="A315" s="517"/>
      <c r="B315" s="191">
        <v>42</v>
      </c>
      <c r="C315" s="164" t="s">
        <v>102</v>
      </c>
      <c r="D315" s="76">
        <v>200000</v>
      </c>
      <c r="E315" s="479">
        <v>0</v>
      </c>
      <c r="F315" s="700">
        <v>0</v>
      </c>
    </row>
    <row r="316" spans="1:6">
      <c r="A316" s="478">
        <v>165</v>
      </c>
      <c r="B316" s="193">
        <v>426</v>
      </c>
      <c r="C316" s="12" t="s">
        <v>189</v>
      </c>
      <c r="D316" s="73">
        <v>200000</v>
      </c>
      <c r="E316" s="342">
        <v>0</v>
      </c>
      <c r="F316" s="697">
        <v>0</v>
      </c>
    </row>
    <row r="317" spans="1:6">
      <c r="A317" s="478"/>
      <c r="B317" s="193"/>
      <c r="C317" s="12"/>
      <c r="D317" s="73"/>
      <c r="E317" s="342"/>
      <c r="F317" s="697"/>
    </row>
    <row r="318" spans="1:6">
      <c r="A318" s="672" t="s">
        <v>53</v>
      </c>
      <c r="B318" s="319" t="s">
        <v>644</v>
      </c>
      <c r="C318" s="226" t="s">
        <v>645</v>
      </c>
      <c r="D318" s="229">
        <v>200000</v>
      </c>
      <c r="E318" s="662">
        <v>0</v>
      </c>
      <c r="F318" s="724">
        <v>0</v>
      </c>
    </row>
    <row r="319" spans="1:6">
      <c r="A319" s="478"/>
      <c r="B319" s="193"/>
      <c r="C319" s="12"/>
      <c r="D319" s="73"/>
      <c r="E319" s="342"/>
      <c r="F319" s="697"/>
    </row>
    <row r="320" spans="1:6">
      <c r="A320" s="517"/>
      <c r="B320" s="191">
        <v>32</v>
      </c>
      <c r="C320" s="164" t="s">
        <v>35</v>
      </c>
      <c r="D320" s="76">
        <v>200000</v>
      </c>
      <c r="E320" s="479">
        <v>0</v>
      </c>
      <c r="F320" s="700">
        <v>0</v>
      </c>
    </row>
    <row r="321" spans="1:6">
      <c r="A321" s="478">
        <v>166</v>
      </c>
      <c r="B321" s="193">
        <v>323</v>
      </c>
      <c r="C321" s="12" t="s">
        <v>41</v>
      </c>
      <c r="D321" s="73">
        <v>200000</v>
      </c>
      <c r="E321" s="342">
        <v>0</v>
      </c>
      <c r="F321" s="697">
        <v>0</v>
      </c>
    </row>
    <row r="322" spans="1:6">
      <c r="A322" s="478"/>
      <c r="B322" s="193"/>
      <c r="C322" s="12"/>
      <c r="D322" s="73"/>
      <c r="E322" s="342"/>
      <c r="F322" s="697"/>
    </row>
    <row r="323" spans="1:6" ht="26.25">
      <c r="A323" s="672" t="s">
        <v>631</v>
      </c>
      <c r="B323" s="319" t="s">
        <v>646</v>
      </c>
      <c r="C323" s="226" t="s">
        <v>647</v>
      </c>
      <c r="D323" s="229">
        <v>200000</v>
      </c>
      <c r="E323" s="662">
        <v>0</v>
      </c>
      <c r="F323" s="724">
        <v>0</v>
      </c>
    </row>
    <row r="324" spans="1:6">
      <c r="A324" s="478"/>
      <c r="B324" s="193"/>
      <c r="C324" s="12"/>
      <c r="D324" s="73"/>
      <c r="E324" s="342"/>
      <c r="F324" s="697"/>
    </row>
    <row r="325" spans="1:6" ht="26.25">
      <c r="A325" s="517"/>
      <c r="B325" s="191">
        <v>42</v>
      </c>
      <c r="C325" s="164" t="s">
        <v>102</v>
      </c>
      <c r="D325" s="76">
        <v>200000</v>
      </c>
      <c r="E325" s="479">
        <v>0</v>
      </c>
      <c r="F325" s="700">
        <v>0</v>
      </c>
    </row>
    <row r="326" spans="1:6">
      <c r="A326" s="478">
        <v>167</v>
      </c>
      <c r="B326" s="193">
        <v>426</v>
      </c>
      <c r="C326" s="12" t="s">
        <v>189</v>
      </c>
      <c r="D326" s="73">
        <v>200000</v>
      </c>
      <c r="E326" s="342">
        <v>0</v>
      </c>
      <c r="F326" s="697">
        <v>0</v>
      </c>
    </row>
    <row r="327" spans="1:6">
      <c r="A327" s="478"/>
      <c r="B327" s="193"/>
      <c r="C327" s="12"/>
      <c r="D327" s="73"/>
      <c r="E327" s="342"/>
      <c r="F327" s="697"/>
    </row>
    <row r="328" spans="1:6">
      <c r="A328" s="672" t="s">
        <v>631</v>
      </c>
      <c r="B328" s="319" t="s">
        <v>648</v>
      </c>
      <c r="C328" s="226" t="s">
        <v>649</v>
      </c>
      <c r="D328" s="229">
        <v>150000</v>
      </c>
      <c r="E328" s="662">
        <v>0</v>
      </c>
      <c r="F328" s="724">
        <v>0</v>
      </c>
    </row>
    <row r="329" spans="1:6">
      <c r="A329" s="478"/>
      <c r="B329" s="193"/>
      <c r="C329" s="12"/>
      <c r="D329" s="73"/>
      <c r="E329" s="342"/>
      <c r="F329" s="697"/>
    </row>
    <row r="330" spans="1:6" ht="26.25">
      <c r="A330" s="517"/>
      <c r="B330" s="191">
        <v>42</v>
      </c>
      <c r="C330" s="164" t="s">
        <v>102</v>
      </c>
      <c r="D330" s="76">
        <v>150000</v>
      </c>
      <c r="E330" s="479">
        <v>0</v>
      </c>
      <c r="F330" s="700">
        <v>0</v>
      </c>
    </row>
    <row r="331" spans="1:6">
      <c r="A331" s="478">
        <v>168</v>
      </c>
      <c r="B331" s="193">
        <v>426</v>
      </c>
      <c r="C331" s="12" t="s">
        <v>189</v>
      </c>
      <c r="D331" s="73">
        <v>150000</v>
      </c>
      <c r="E331" s="342">
        <v>0</v>
      </c>
      <c r="F331" s="697">
        <v>0</v>
      </c>
    </row>
    <row r="332" spans="1:6">
      <c r="A332" s="478"/>
      <c r="B332" s="193"/>
      <c r="C332" s="12"/>
      <c r="D332" s="73"/>
      <c r="E332" s="342"/>
      <c r="F332" s="697"/>
    </row>
    <row r="333" spans="1:6" ht="39" customHeight="1">
      <c r="A333" s="672" t="s">
        <v>53</v>
      </c>
      <c r="B333" s="319" t="s">
        <v>650</v>
      </c>
      <c r="C333" s="226" t="s">
        <v>651</v>
      </c>
      <c r="D333" s="229">
        <v>1000000</v>
      </c>
      <c r="E333" s="662">
        <v>0</v>
      </c>
      <c r="F333" s="724">
        <v>0</v>
      </c>
    </row>
    <row r="334" spans="1:6">
      <c r="A334" s="478"/>
      <c r="B334" s="193"/>
      <c r="C334" s="12"/>
      <c r="D334" s="73"/>
      <c r="E334" s="342"/>
      <c r="F334" s="697"/>
    </row>
    <row r="335" spans="1:6" ht="26.25">
      <c r="A335" s="517"/>
      <c r="B335" s="191">
        <v>42</v>
      </c>
      <c r="C335" s="164" t="s">
        <v>102</v>
      </c>
      <c r="D335" s="76">
        <v>1000000</v>
      </c>
      <c r="E335" s="479">
        <v>0</v>
      </c>
      <c r="F335" s="700">
        <v>0</v>
      </c>
    </row>
    <row r="336" spans="1:6">
      <c r="A336" s="478">
        <v>169</v>
      </c>
      <c r="B336" s="193">
        <v>421</v>
      </c>
      <c r="C336" s="12" t="s">
        <v>83</v>
      </c>
      <c r="D336" s="73">
        <v>1000000</v>
      </c>
      <c r="E336" s="342">
        <v>0</v>
      </c>
      <c r="F336" s="697">
        <v>0</v>
      </c>
    </row>
    <row r="337" spans="1:6">
      <c r="A337" s="478"/>
      <c r="B337" s="193"/>
      <c r="C337" s="12"/>
      <c r="D337" s="73"/>
      <c r="E337" s="342"/>
      <c r="F337" s="697"/>
    </row>
    <row r="338" spans="1:6" ht="26.25">
      <c r="A338" s="672" t="s">
        <v>53</v>
      </c>
      <c r="B338" s="319" t="s">
        <v>652</v>
      </c>
      <c r="C338" s="226" t="s">
        <v>653</v>
      </c>
      <c r="D338" s="229">
        <v>250000</v>
      </c>
      <c r="E338" s="662">
        <v>0</v>
      </c>
      <c r="F338" s="724">
        <v>0</v>
      </c>
    </row>
    <row r="339" spans="1:6">
      <c r="A339" s="478"/>
      <c r="B339" s="193"/>
      <c r="C339" s="12"/>
      <c r="D339" s="73"/>
      <c r="E339" s="342"/>
      <c r="F339" s="697"/>
    </row>
    <row r="340" spans="1:6" ht="26.25">
      <c r="A340" s="517"/>
      <c r="B340" s="191">
        <v>42</v>
      </c>
      <c r="C340" s="164" t="s">
        <v>102</v>
      </c>
      <c r="D340" s="76">
        <v>250000</v>
      </c>
      <c r="E340" s="479">
        <v>0</v>
      </c>
      <c r="F340" s="700">
        <v>0</v>
      </c>
    </row>
    <row r="341" spans="1:6">
      <c r="A341" s="478">
        <v>170</v>
      </c>
      <c r="B341" s="193">
        <v>421</v>
      </c>
      <c r="C341" s="12" t="s">
        <v>83</v>
      </c>
      <c r="D341" s="73">
        <v>250000</v>
      </c>
      <c r="E341" s="342">
        <v>0</v>
      </c>
      <c r="F341" s="697">
        <v>0</v>
      </c>
    </row>
    <row r="342" spans="1:6">
      <c r="A342" s="478"/>
      <c r="B342" s="193"/>
      <c r="C342" s="12"/>
      <c r="D342" s="73"/>
      <c r="E342" s="342"/>
      <c r="F342" s="697"/>
    </row>
    <row r="343" spans="1:6">
      <c r="A343" s="672" t="s">
        <v>631</v>
      </c>
      <c r="B343" s="319" t="s">
        <v>654</v>
      </c>
      <c r="C343" s="226" t="s">
        <v>655</v>
      </c>
      <c r="D343" s="229">
        <v>300000</v>
      </c>
      <c r="E343" s="662">
        <v>0</v>
      </c>
      <c r="F343" s="724">
        <v>0</v>
      </c>
    </row>
    <row r="344" spans="1:6">
      <c r="A344" s="478"/>
      <c r="B344" s="193"/>
      <c r="C344" s="12"/>
      <c r="D344" s="73"/>
      <c r="E344" s="342"/>
      <c r="F344" s="697"/>
    </row>
    <row r="345" spans="1:6">
      <c r="A345" s="517"/>
      <c r="B345" s="191">
        <v>32</v>
      </c>
      <c r="C345" s="164" t="s">
        <v>35</v>
      </c>
      <c r="D345" s="76">
        <v>300000</v>
      </c>
      <c r="E345" s="479">
        <v>0</v>
      </c>
      <c r="F345" s="700">
        <v>0</v>
      </c>
    </row>
    <row r="346" spans="1:6">
      <c r="A346" s="478">
        <v>171</v>
      </c>
      <c r="B346" s="193">
        <v>323</v>
      </c>
      <c r="C346" s="12" t="s">
        <v>41</v>
      </c>
      <c r="D346" s="73">
        <v>300000</v>
      </c>
      <c r="E346" s="342">
        <v>0</v>
      </c>
      <c r="F346" s="697">
        <v>0</v>
      </c>
    </row>
    <row r="347" spans="1:6">
      <c r="A347" s="478"/>
      <c r="B347" s="193"/>
      <c r="C347" s="12"/>
      <c r="D347" s="73"/>
      <c r="E347" s="342"/>
      <c r="F347" s="697"/>
    </row>
    <row r="348" spans="1:6" ht="25.5" customHeight="1">
      <c r="A348" s="672" t="s">
        <v>53</v>
      </c>
      <c r="B348" s="319" t="s">
        <v>656</v>
      </c>
      <c r="C348" s="226" t="s">
        <v>712</v>
      </c>
      <c r="D348" s="229">
        <v>300000</v>
      </c>
      <c r="E348" s="662">
        <v>0</v>
      </c>
      <c r="F348" s="724">
        <v>0</v>
      </c>
    </row>
    <row r="349" spans="1:6">
      <c r="A349" s="478"/>
      <c r="B349" s="193"/>
      <c r="C349" s="12"/>
      <c r="D349" s="73"/>
      <c r="E349" s="342"/>
      <c r="F349" s="697"/>
    </row>
    <row r="350" spans="1:6">
      <c r="A350" s="517"/>
      <c r="B350" s="191">
        <v>32</v>
      </c>
      <c r="C350" s="164" t="s">
        <v>35</v>
      </c>
      <c r="D350" s="76">
        <v>300000</v>
      </c>
      <c r="E350" s="479">
        <v>0</v>
      </c>
      <c r="F350" s="700">
        <v>0</v>
      </c>
    </row>
    <row r="351" spans="1:6">
      <c r="A351" s="478">
        <v>172</v>
      </c>
      <c r="B351" s="193">
        <v>323</v>
      </c>
      <c r="C351" s="12" t="s">
        <v>41</v>
      </c>
      <c r="D351" s="73">
        <v>300000</v>
      </c>
      <c r="E351" s="342">
        <v>0</v>
      </c>
      <c r="F351" s="697">
        <v>0</v>
      </c>
    </row>
    <row r="352" spans="1:6">
      <c r="A352" s="478"/>
      <c r="B352" s="193"/>
      <c r="C352" s="12"/>
      <c r="D352" s="73"/>
      <c r="E352" s="342"/>
      <c r="F352" s="697"/>
    </row>
    <row r="353" spans="1:6" ht="39">
      <c r="A353" s="672" t="s">
        <v>53</v>
      </c>
      <c r="B353" s="319" t="s">
        <v>657</v>
      </c>
      <c r="C353" s="226" t="s">
        <v>658</v>
      </c>
      <c r="D353" s="229">
        <v>200000</v>
      </c>
      <c r="E353" s="662">
        <v>0</v>
      </c>
      <c r="F353" s="724">
        <v>0</v>
      </c>
    </row>
    <row r="354" spans="1:6">
      <c r="A354" s="478"/>
      <c r="B354" s="193"/>
      <c r="C354" s="12"/>
      <c r="D354" s="73"/>
      <c r="E354" s="342"/>
      <c r="F354" s="697"/>
    </row>
    <row r="355" spans="1:6">
      <c r="A355" s="517"/>
      <c r="B355" s="191">
        <v>32</v>
      </c>
      <c r="C355" s="164" t="s">
        <v>35</v>
      </c>
      <c r="D355" s="76">
        <v>200000</v>
      </c>
      <c r="E355" s="479">
        <v>0</v>
      </c>
      <c r="F355" s="700">
        <v>0</v>
      </c>
    </row>
    <row r="356" spans="1:6">
      <c r="A356" s="478">
        <v>173</v>
      </c>
      <c r="B356" s="193">
        <v>323</v>
      </c>
      <c r="C356" s="12" t="s">
        <v>41</v>
      </c>
      <c r="D356" s="73">
        <v>200000</v>
      </c>
      <c r="E356" s="342">
        <v>0</v>
      </c>
      <c r="F356" s="697">
        <v>0</v>
      </c>
    </row>
    <row r="357" spans="1:6">
      <c r="A357" s="478"/>
      <c r="B357" s="193"/>
      <c r="C357" s="12"/>
      <c r="D357" s="73"/>
      <c r="E357" s="342"/>
      <c r="F357" s="697"/>
    </row>
    <row r="358" spans="1:6" ht="29.25" customHeight="1">
      <c r="A358" s="672" t="s">
        <v>53</v>
      </c>
      <c r="B358" s="319" t="s">
        <v>691</v>
      </c>
      <c r="C358" s="226" t="s">
        <v>692</v>
      </c>
      <c r="D358" s="229">
        <v>190000</v>
      </c>
      <c r="E358" s="662">
        <v>0</v>
      </c>
      <c r="F358" s="724">
        <v>0</v>
      </c>
    </row>
    <row r="359" spans="1:6">
      <c r="A359" s="478"/>
      <c r="B359" s="193"/>
      <c r="C359" s="12"/>
      <c r="D359" s="73"/>
      <c r="E359" s="342"/>
      <c r="F359" s="697"/>
    </row>
    <row r="360" spans="1:6">
      <c r="A360" s="517"/>
      <c r="B360" s="191">
        <v>32</v>
      </c>
      <c r="C360" s="164" t="s">
        <v>35</v>
      </c>
      <c r="D360" s="76">
        <v>190000</v>
      </c>
      <c r="E360" s="479">
        <v>0</v>
      </c>
      <c r="F360" s="700">
        <v>0</v>
      </c>
    </row>
    <row r="361" spans="1:6">
      <c r="A361" s="478" t="s">
        <v>702</v>
      </c>
      <c r="B361" s="193">
        <v>323</v>
      </c>
      <c r="C361" s="12" t="s">
        <v>41</v>
      </c>
      <c r="D361" s="73">
        <v>190000</v>
      </c>
      <c r="E361" s="342">
        <v>0</v>
      </c>
      <c r="F361" s="697">
        <v>0</v>
      </c>
    </row>
    <row r="362" spans="1:6">
      <c r="A362" s="478"/>
      <c r="B362" s="193"/>
      <c r="C362" s="12"/>
      <c r="D362" s="73"/>
      <c r="E362" s="342"/>
      <c r="F362" s="697"/>
    </row>
    <row r="363" spans="1:6" ht="36.75" customHeight="1">
      <c r="A363" s="637" t="s">
        <v>124</v>
      </c>
      <c r="B363" s="638">
        <v>1013</v>
      </c>
      <c r="C363" s="639" t="s">
        <v>522</v>
      </c>
      <c r="D363" s="640">
        <f>D365+D371</f>
        <v>6300000</v>
      </c>
      <c r="E363" s="640">
        <f>E365+E371</f>
        <v>1266735.79</v>
      </c>
      <c r="F363" s="761">
        <f>E363/D363</f>
        <v>0.20106917301587302</v>
      </c>
    </row>
    <row r="364" spans="1:6" ht="18.75" customHeight="1">
      <c r="A364" s="469"/>
      <c r="B364" s="470"/>
      <c r="C364" s="471"/>
      <c r="D364" s="472"/>
      <c r="E364" s="472"/>
      <c r="F364" s="772"/>
    </row>
    <row r="365" spans="1:6" ht="27" customHeight="1">
      <c r="A365" s="323" t="s">
        <v>53</v>
      </c>
      <c r="B365" s="324" t="s">
        <v>523</v>
      </c>
      <c r="C365" s="235" t="s">
        <v>524</v>
      </c>
      <c r="D365" s="236">
        <v>200000</v>
      </c>
      <c r="E365" s="325">
        <v>11900</v>
      </c>
      <c r="F365" s="707">
        <f>E365/D365</f>
        <v>5.9499999999999997E-2</v>
      </c>
    </row>
    <row r="366" spans="1:6" ht="19.5" customHeight="1">
      <c r="A366" s="204"/>
      <c r="B366" s="204"/>
      <c r="C366" s="204"/>
      <c r="D366" s="204"/>
      <c r="E366" s="194"/>
      <c r="F366" s="703"/>
    </row>
    <row r="367" spans="1:6">
      <c r="A367" s="204"/>
      <c r="B367" s="191">
        <v>32</v>
      </c>
      <c r="C367" s="192" t="s">
        <v>35</v>
      </c>
      <c r="D367" s="76">
        <v>200000</v>
      </c>
      <c r="E367" s="76">
        <v>11900</v>
      </c>
      <c r="F367" s="700">
        <f>E367/D367</f>
        <v>5.9499999999999997E-2</v>
      </c>
    </row>
    <row r="368" spans="1:6">
      <c r="A368" s="263">
        <v>174</v>
      </c>
      <c r="B368" s="193">
        <v>323</v>
      </c>
      <c r="C368" s="194" t="s">
        <v>41</v>
      </c>
      <c r="D368" s="73">
        <v>200000</v>
      </c>
      <c r="E368" s="858">
        <v>11900</v>
      </c>
      <c r="F368" s="697">
        <f>E368/D368</f>
        <v>5.9499999999999997E-2</v>
      </c>
    </row>
    <row r="369" spans="1:7">
      <c r="A369" s="263"/>
      <c r="B369" s="193">
        <v>3237</v>
      </c>
      <c r="C369" s="194" t="s">
        <v>767</v>
      </c>
      <c r="D369" s="73"/>
      <c r="E369" s="858">
        <v>11900</v>
      </c>
      <c r="F369" s="697"/>
    </row>
    <row r="370" spans="1:7">
      <c r="A370" s="469"/>
      <c r="B370" s="470"/>
      <c r="C370" s="471"/>
      <c r="D370" s="472"/>
      <c r="E370" s="472"/>
      <c r="F370" s="772"/>
    </row>
    <row r="371" spans="1:7" ht="39">
      <c r="A371" s="323" t="s">
        <v>53</v>
      </c>
      <c r="B371" s="324" t="s">
        <v>191</v>
      </c>
      <c r="C371" s="235" t="s">
        <v>260</v>
      </c>
      <c r="D371" s="236">
        <v>6100000</v>
      </c>
      <c r="E371" s="325">
        <v>1254835.79</v>
      </c>
      <c r="F371" s="707">
        <f>E371/D371</f>
        <v>0.20571078524590164</v>
      </c>
    </row>
    <row r="372" spans="1:7">
      <c r="A372" s="204"/>
      <c r="B372" s="204"/>
      <c r="C372" s="204"/>
      <c r="D372" s="204"/>
      <c r="E372" s="194"/>
      <c r="F372" s="703"/>
    </row>
    <row r="373" spans="1:7" ht="14.25" customHeight="1">
      <c r="A373" s="204"/>
      <c r="B373" s="191">
        <v>38</v>
      </c>
      <c r="C373" s="192" t="s">
        <v>78</v>
      </c>
      <c r="D373" s="76">
        <v>6100000</v>
      </c>
      <c r="E373" s="76">
        <v>1254835.79</v>
      </c>
      <c r="F373" s="700">
        <f>E373/D373</f>
        <v>0.20571078524590164</v>
      </c>
    </row>
    <row r="374" spans="1:7" ht="14.25" customHeight="1">
      <c r="A374" s="263">
        <v>175</v>
      </c>
      <c r="B374" s="193">
        <v>386</v>
      </c>
      <c r="C374" s="194" t="s">
        <v>461</v>
      </c>
      <c r="D374" s="73">
        <v>6100000</v>
      </c>
      <c r="E374" s="343">
        <v>1254835.79</v>
      </c>
      <c r="F374" s="697">
        <f>E374/D374</f>
        <v>0.20571078524590164</v>
      </c>
    </row>
    <row r="375" spans="1:7" ht="28.5" customHeight="1">
      <c r="A375" s="263"/>
      <c r="B375" s="193">
        <v>3861</v>
      </c>
      <c r="C375" s="12" t="s">
        <v>831</v>
      </c>
      <c r="D375" s="73"/>
      <c r="E375" s="343">
        <v>1254835.79</v>
      </c>
      <c r="F375" s="697"/>
    </row>
    <row r="376" spans="1:7" ht="14.25" customHeight="1">
      <c r="A376" s="3"/>
      <c r="B376" s="3"/>
      <c r="C376" s="3"/>
      <c r="D376" s="3"/>
      <c r="E376" s="341"/>
      <c r="F376" s="693"/>
    </row>
    <row r="377" spans="1:7" ht="50.25" customHeight="1">
      <c r="A377" s="637" t="s">
        <v>124</v>
      </c>
      <c r="B377" s="638">
        <v>1014</v>
      </c>
      <c r="C377" s="639" t="s">
        <v>391</v>
      </c>
      <c r="D377" s="640">
        <f>D379+D384+D390+D395+D401+D406+D417+D423+D428+D433+D439+D444+D450+D455+D460+D465+D470+D475+D480+D485+D490+D495+D500+D505+D510+D515</f>
        <v>36496000</v>
      </c>
      <c r="E377" s="640">
        <f>E379+E384+E390+E395+E401+E406+E417+E423+E428+E433+E439+E444+E450+E455+E460+E465+E470+E475+E480+E485+E490+E495+E500+E505+E510+E515</f>
        <v>13369939.449999999</v>
      </c>
      <c r="F377" s="761">
        <f>E377/D377</f>
        <v>0.36633985779263478</v>
      </c>
    </row>
    <row r="378" spans="1:7" ht="14.25" customHeight="1">
      <c r="A378" s="3"/>
      <c r="B378" s="3"/>
      <c r="C378" s="3"/>
      <c r="D378" s="409"/>
      <c r="E378" s="341"/>
      <c r="F378" s="703"/>
    </row>
    <row r="379" spans="1:7" ht="39.75" customHeight="1">
      <c r="A379" s="175" t="s">
        <v>53</v>
      </c>
      <c r="B379" s="319" t="s">
        <v>366</v>
      </c>
      <c r="C379" s="226" t="s">
        <v>412</v>
      </c>
      <c r="D379" s="338">
        <v>24000</v>
      </c>
      <c r="E379" s="338">
        <v>0</v>
      </c>
      <c r="F379" s="724">
        <v>0</v>
      </c>
      <c r="G379" s="435"/>
    </row>
    <row r="380" spans="1:7" ht="14.25" customHeight="1">
      <c r="A380" s="341"/>
      <c r="B380" s="341"/>
      <c r="C380" s="341"/>
      <c r="D380" s="408"/>
      <c r="E380" s="341"/>
      <c r="F380" s="764"/>
    </row>
    <row r="381" spans="1:7" ht="28.5" customHeight="1">
      <c r="A381" s="192"/>
      <c r="B381" s="191">
        <v>42</v>
      </c>
      <c r="C381" s="164" t="s">
        <v>413</v>
      </c>
      <c r="D381" s="336">
        <v>24000</v>
      </c>
      <c r="E381" s="336">
        <v>0</v>
      </c>
      <c r="F381" s="700">
        <v>0</v>
      </c>
    </row>
    <row r="382" spans="1:7" ht="15" customHeight="1">
      <c r="A382" s="263">
        <v>176</v>
      </c>
      <c r="B382" s="193">
        <v>422</v>
      </c>
      <c r="C382" s="194" t="s">
        <v>56</v>
      </c>
      <c r="D382" s="337">
        <v>24000</v>
      </c>
      <c r="E382" s="337">
        <v>0</v>
      </c>
      <c r="F382" s="697">
        <v>0</v>
      </c>
    </row>
    <row r="383" spans="1:7">
      <c r="A383" s="194"/>
      <c r="B383" s="194"/>
      <c r="C383" s="194"/>
      <c r="D383" s="337"/>
      <c r="E383" s="194"/>
      <c r="F383" s="697"/>
    </row>
    <row r="384" spans="1:7" ht="26.25">
      <c r="A384" s="175" t="s">
        <v>53</v>
      </c>
      <c r="B384" s="319" t="s">
        <v>367</v>
      </c>
      <c r="C384" s="226" t="s">
        <v>414</v>
      </c>
      <c r="D384" s="338">
        <v>2000000</v>
      </c>
      <c r="E384" s="338">
        <v>4264872.68</v>
      </c>
      <c r="F384" s="724">
        <f>E384/D384</f>
        <v>2.1324363399999999</v>
      </c>
    </row>
    <row r="385" spans="1:6">
      <c r="A385" s="194"/>
      <c r="B385" s="194"/>
      <c r="C385" s="194"/>
      <c r="D385" s="337"/>
      <c r="E385" s="337"/>
      <c r="F385" s="697"/>
    </row>
    <row r="386" spans="1:6" ht="26.25">
      <c r="A386" s="192"/>
      <c r="B386" s="191">
        <v>42</v>
      </c>
      <c r="C386" s="164" t="s">
        <v>413</v>
      </c>
      <c r="D386" s="336">
        <v>2000000</v>
      </c>
      <c r="E386" s="336">
        <f>E384</f>
        <v>4264872.68</v>
      </c>
      <c r="F386" s="700">
        <f>E386/D386</f>
        <v>2.1324363399999999</v>
      </c>
    </row>
    <row r="387" spans="1:6">
      <c r="A387" s="263">
        <v>177</v>
      </c>
      <c r="B387" s="193">
        <v>421</v>
      </c>
      <c r="C387" s="194" t="s">
        <v>83</v>
      </c>
      <c r="D387" s="337">
        <v>2000000</v>
      </c>
      <c r="E387" s="337">
        <f>E384</f>
        <v>4264872.68</v>
      </c>
      <c r="F387" s="697">
        <f>E387/D387</f>
        <v>2.1324363399999999</v>
      </c>
    </row>
    <row r="388" spans="1:6">
      <c r="A388" s="263"/>
      <c r="B388" s="193">
        <v>4212</v>
      </c>
      <c r="C388" s="194" t="s">
        <v>572</v>
      </c>
      <c r="D388" s="337"/>
      <c r="E388" s="337">
        <v>4264872.68</v>
      </c>
      <c r="F388" s="697"/>
    </row>
    <row r="389" spans="1:6" ht="13.5" customHeight="1">
      <c r="A389" s="194"/>
      <c r="B389" s="194"/>
      <c r="C389" s="194"/>
      <c r="D389" s="337"/>
      <c r="E389" s="194"/>
      <c r="F389" s="697"/>
    </row>
    <row r="390" spans="1:6" ht="39">
      <c r="A390" s="175" t="s">
        <v>26</v>
      </c>
      <c r="B390" s="319" t="s">
        <v>415</v>
      </c>
      <c r="C390" s="226" t="s">
        <v>416</v>
      </c>
      <c r="D390" s="338">
        <v>20000</v>
      </c>
      <c r="E390" s="338">
        <v>0</v>
      </c>
      <c r="F390" s="724">
        <v>0</v>
      </c>
    </row>
    <row r="391" spans="1:6">
      <c r="A391" s="194"/>
      <c r="B391" s="194"/>
      <c r="C391" s="194"/>
      <c r="D391" s="337"/>
      <c r="E391" s="337"/>
      <c r="F391" s="697"/>
    </row>
    <row r="392" spans="1:6" ht="26.25" customHeight="1">
      <c r="A392" s="192"/>
      <c r="B392" s="191">
        <v>32</v>
      </c>
      <c r="C392" s="192" t="s">
        <v>35</v>
      </c>
      <c r="D392" s="336">
        <v>20000</v>
      </c>
      <c r="E392" s="336">
        <v>0</v>
      </c>
      <c r="F392" s="700">
        <v>0</v>
      </c>
    </row>
    <row r="393" spans="1:6">
      <c r="A393" s="263">
        <v>178</v>
      </c>
      <c r="B393" s="193">
        <v>323</v>
      </c>
      <c r="C393" s="194" t="s">
        <v>41</v>
      </c>
      <c r="D393" s="337">
        <v>20000</v>
      </c>
      <c r="E393" s="337">
        <v>0</v>
      </c>
      <c r="F393" s="697">
        <v>0</v>
      </c>
    </row>
    <row r="394" spans="1:6" ht="15" customHeight="1">
      <c r="A394" s="263"/>
      <c r="B394" s="193"/>
      <c r="C394" s="194"/>
      <c r="D394" s="337"/>
      <c r="E394" s="337"/>
      <c r="F394" s="697"/>
    </row>
    <row r="395" spans="1:6" ht="39">
      <c r="A395" s="365" t="s">
        <v>26</v>
      </c>
      <c r="B395" s="319" t="s">
        <v>417</v>
      </c>
      <c r="C395" s="226" t="s">
        <v>418</v>
      </c>
      <c r="D395" s="338">
        <v>100000</v>
      </c>
      <c r="E395" s="635">
        <v>47500</v>
      </c>
      <c r="F395" s="724">
        <f>E395/D395</f>
        <v>0.47499999999999998</v>
      </c>
    </row>
    <row r="396" spans="1:6">
      <c r="A396" s="263"/>
      <c r="B396" s="193"/>
      <c r="C396" s="194"/>
      <c r="D396" s="337"/>
      <c r="E396" s="645"/>
      <c r="F396" s="697"/>
    </row>
    <row r="397" spans="1:6">
      <c r="A397" s="263"/>
      <c r="B397" s="191">
        <v>32</v>
      </c>
      <c r="C397" s="192" t="s">
        <v>35</v>
      </c>
      <c r="D397" s="336">
        <v>100000</v>
      </c>
      <c r="E397" s="636">
        <v>47500</v>
      </c>
      <c r="F397" s="700">
        <f>E397/D397</f>
        <v>0.47499999999999998</v>
      </c>
    </row>
    <row r="398" spans="1:6">
      <c r="A398" s="263">
        <v>179</v>
      </c>
      <c r="B398" s="193">
        <v>323</v>
      </c>
      <c r="C398" s="194" t="s">
        <v>41</v>
      </c>
      <c r="D398" s="337">
        <v>100000</v>
      </c>
      <c r="E398" s="645">
        <v>47500</v>
      </c>
      <c r="F398" s="697">
        <f>E398/D398</f>
        <v>0.47499999999999998</v>
      </c>
    </row>
    <row r="399" spans="1:6">
      <c r="A399" s="263"/>
      <c r="B399" s="193">
        <v>3237</v>
      </c>
      <c r="C399" s="194" t="s">
        <v>767</v>
      </c>
      <c r="D399" s="337"/>
      <c r="E399" s="645">
        <v>47500</v>
      </c>
      <c r="F399" s="697"/>
    </row>
    <row r="400" spans="1:6">
      <c r="A400" s="263"/>
      <c r="B400" s="193"/>
      <c r="C400" s="194"/>
      <c r="D400" s="337"/>
      <c r="E400" s="337"/>
      <c r="F400" s="697"/>
    </row>
    <row r="401" spans="1:7" ht="66.75" customHeight="1">
      <c r="A401" s="365" t="s">
        <v>26</v>
      </c>
      <c r="B401" s="319" t="s">
        <v>419</v>
      </c>
      <c r="C401" s="226" t="s">
        <v>435</v>
      </c>
      <c r="D401" s="338">
        <v>100000</v>
      </c>
      <c r="E401" s="338">
        <v>0</v>
      </c>
      <c r="F401" s="724">
        <v>0</v>
      </c>
    </row>
    <row r="402" spans="1:7">
      <c r="A402" s="263"/>
      <c r="B402" s="193"/>
      <c r="C402" s="194"/>
      <c r="D402" s="337"/>
      <c r="E402" s="337"/>
      <c r="F402" s="697"/>
    </row>
    <row r="403" spans="1:7">
      <c r="A403" s="364"/>
      <c r="B403" s="191">
        <v>32</v>
      </c>
      <c r="C403" s="192" t="s">
        <v>35</v>
      </c>
      <c r="D403" s="336">
        <v>100000</v>
      </c>
      <c r="E403" s="336">
        <v>0</v>
      </c>
      <c r="F403" s="700">
        <v>0</v>
      </c>
    </row>
    <row r="404" spans="1:7">
      <c r="A404" s="263">
        <v>180</v>
      </c>
      <c r="B404" s="193">
        <v>323</v>
      </c>
      <c r="C404" s="194" t="s">
        <v>41</v>
      </c>
      <c r="D404" s="337">
        <v>100000</v>
      </c>
      <c r="E404" s="337">
        <v>0</v>
      </c>
      <c r="F404" s="697">
        <v>0</v>
      </c>
    </row>
    <row r="405" spans="1:7">
      <c r="A405" s="263"/>
      <c r="B405" s="193"/>
      <c r="C405" s="194"/>
      <c r="D405" s="337"/>
      <c r="E405" s="337"/>
      <c r="F405" s="697"/>
    </row>
    <row r="406" spans="1:7">
      <c r="A406" s="175" t="s">
        <v>26</v>
      </c>
      <c r="B406" s="319" t="s">
        <v>420</v>
      </c>
      <c r="C406" s="175" t="s">
        <v>337</v>
      </c>
      <c r="D406" s="338">
        <f>D408+D412</f>
        <v>250000</v>
      </c>
      <c r="E406" s="338">
        <f>E408+E412</f>
        <v>1071493.1400000001</v>
      </c>
      <c r="F406" s="724">
        <f>E406/D406</f>
        <v>4.2859725600000003</v>
      </c>
      <c r="G406" s="385"/>
    </row>
    <row r="407" spans="1:7">
      <c r="A407" s="194"/>
      <c r="B407" s="193"/>
      <c r="C407" s="194"/>
      <c r="D407" s="337"/>
      <c r="E407" s="337"/>
      <c r="F407" s="697"/>
    </row>
    <row r="408" spans="1:7" ht="39">
      <c r="A408" s="364"/>
      <c r="B408" s="191">
        <v>36</v>
      </c>
      <c r="C408" s="164" t="s">
        <v>421</v>
      </c>
      <c r="D408" s="336">
        <v>150000</v>
      </c>
      <c r="E408" s="336">
        <v>282021.5</v>
      </c>
      <c r="F408" s="700">
        <f>E408/D408</f>
        <v>1.8801433333333333</v>
      </c>
    </row>
    <row r="409" spans="1:7">
      <c r="A409" s="404">
        <v>181</v>
      </c>
      <c r="B409" s="405">
        <v>368</v>
      </c>
      <c r="C409" s="406" t="s">
        <v>384</v>
      </c>
      <c r="D409" s="407">
        <v>150000</v>
      </c>
      <c r="E409" s="407">
        <v>282021.5</v>
      </c>
      <c r="F409" s="773">
        <f>E409/D409</f>
        <v>1.8801433333333333</v>
      </c>
    </row>
    <row r="410" spans="1:7" ht="25.5">
      <c r="A410" s="404"/>
      <c r="B410" s="405">
        <v>3681</v>
      </c>
      <c r="C410" s="406" t="s">
        <v>807</v>
      </c>
      <c r="D410" s="407"/>
      <c r="E410" s="858">
        <v>282021.5</v>
      </c>
      <c r="F410" s="773"/>
    </row>
    <row r="411" spans="1:7">
      <c r="A411" s="404"/>
      <c r="B411" s="405"/>
      <c r="C411" s="406"/>
      <c r="D411" s="407"/>
      <c r="E411" s="407"/>
      <c r="F411" s="773"/>
    </row>
    <row r="412" spans="1:7">
      <c r="A412" s="364"/>
      <c r="B412" s="191">
        <v>38</v>
      </c>
      <c r="C412" s="192" t="s">
        <v>50</v>
      </c>
      <c r="D412" s="336">
        <v>100000</v>
      </c>
      <c r="E412" s="336">
        <v>789471.64</v>
      </c>
      <c r="F412" s="700">
        <f>E412/D412</f>
        <v>7.8947164000000001</v>
      </c>
    </row>
    <row r="413" spans="1:7">
      <c r="A413" s="263">
        <v>182</v>
      </c>
      <c r="B413" s="193">
        <v>381</v>
      </c>
      <c r="C413" s="194" t="s">
        <v>405</v>
      </c>
      <c r="D413" s="337">
        <v>100000</v>
      </c>
      <c r="E413" s="337">
        <f>E414+E415</f>
        <v>789471.64</v>
      </c>
      <c r="F413" s="697">
        <f>E413/D413</f>
        <v>7.8947164000000001</v>
      </c>
    </row>
    <row r="414" spans="1:7">
      <c r="A414" s="263"/>
      <c r="B414" s="193">
        <v>3811</v>
      </c>
      <c r="C414" s="194" t="s">
        <v>809</v>
      </c>
      <c r="D414" s="337"/>
      <c r="E414" s="337">
        <v>25634.11</v>
      </c>
      <c r="F414" s="697"/>
    </row>
    <row r="415" spans="1:7">
      <c r="A415" s="263"/>
      <c r="B415" s="193">
        <v>3813</v>
      </c>
      <c r="C415" s="194" t="s">
        <v>828</v>
      </c>
      <c r="D415" s="337"/>
      <c r="E415" s="337">
        <v>763837.53</v>
      </c>
      <c r="F415" s="697"/>
    </row>
    <row r="416" spans="1:7">
      <c r="A416" s="263"/>
      <c r="B416" s="193"/>
      <c r="C416" s="12"/>
      <c r="D416" s="337"/>
      <c r="E416" s="337"/>
      <c r="F416" s="697"/>
    </row>
    <row r="417" spans="1:6">
      <c r="A417" s="365" t="s">
        <v>53</v>
      </c>
      <c r="B417" s="175" t="s">
        <v>368</v>
      </c>
      <c r="C417" s="175" t="s">
        <v>422</v>
      </c>
      <c r="D417" s="338">
        <v>2000000</v>
      </c>
      <c r="E417" s="338">
        <v>3050042.63</v>
      </c>
      <c r="F417" s="724">
        <f>E417/D417</f>
        <v>1.525021315</v>
      </c>
    </row>
    <row r="418" spans="1:6" ht="12.75" customHeight="1">
      <c r="A418" s="364"/>
      <c r="B418" s="191"/>
      <c r="C418" s="164"/>
      <c r="D418" s="336"/>
      <c r="E418" s="336"/>
      <c r="F418" s="700"/>
    </row>
    <row r="419" spans="1:6">
      <c r="A419" s="364"/>
      <c r="B419" s="191">
        <v>38</v>
      </c>
      <c r="C419" s="164" t="s">
        <v>50</v>
      </c>
      <c r="D419" s="336">
        <v>2000000</v>
      </c>
      <c r="E419" s="336">
        <v>3050042.63</v>
      </c>
      <c r="F419" s="700">
        <f>E419/D419</f>
        <v>1.525021315</v>
      </c>
    </row>
    <row r="420" spans="1:6">
      <c r="A420" s="263">
        <v>183</v>
      </c>
      <c r="B420" s="193">
        <v>382</v>
      </c>
      <c r="C420" s="194" t="s">
        <v>407</v>
      </c>
      <c r="D420" s="337">
        <v>2000000</v>
      </c>
      <c r="E420" s="337">
        <v>3050042.63</v>
      </c>
      <c r="F420" s="697">
        <f>E420/D420</f>
        <v>1.525021315</v>
      </c>
    </row>
    <row r="421" spans="1:6">
      <c r="A421" s="263"/>
      <c r="B421" s="193">
        <v>3823</v>
      </c>
      <c r="C421" s="194" t="s">
        <v>832</v>
      </c>
      <c r="D421" s="337"/>
      <c r="E421" s="337">
        <v>3050042.63</v>
      </c>
      <c r="F421" s="697"/>
    </row>
    <row r="422" spans="1:6">
      <c r="A422" s="364"/>
      <c r="B422" s="191"/>
      <c r="C422" s="192"/>
      <c r="D422" s="336"/>
      <c r="E422" s="336"/>
      <c r="F422" s="700"/>
    </row>
    <row r="423" spans="1:6">
      <c r="A423" s="365" t="s">
        <v>53</v>
      </c>
      <c r="B423" s="319" t="s">
        <v>369</v>
      </c>
      <c r="C423" s="175" t="s">
        <v>431</v>
      </c>
      <c r="D423" s="338">
        <v>438000</v>
      </c>
      <c r="E423" s="338">
        <v>0</v>
      </c>
      <c r="F423" s="724">
        <v>0</v>
      </c>
    </row>
    <row r="424" spans="1:6">
      <c r="A424" s="263"/>
      <c r="B424" s="194"/>
      <c r="C424" s="194"/>
      <c r="D424" s="337"/>
      <c r="E424" s="337"/>
      <c r="F424" s="697"/>
    </row>
    <row r="425" spans="1:6" s="180" customFormat="1">
      <c r="A425" s="364"/>
      <c r="B425" s="191">
        <v>38</v>
      </c>
      <c r="C425" s="364" t="s">
        <v>50</v>
      </c>
      <c r="D425" s="360">
        <v>438000</v>
      </c>
      <c r="E425" s="360">
        <v>0</v>
      </c>
      <c r="F425" s="746">
        <v>0</v>
      </c>
    </row>
    <row r="426" spans="1:6">
      <c r="A426" s="263">
        <v>184</v>
      </c>
      <c r="B426" s="193">
        <v>382</v>
      </c>
      <c r="C426" s="194" t="s">
        <v>407</v>
      </c>
      <c r="D426" s="337">
        <v>438000</v>
      </c>
      <c r="E426" s="337">
        <v>0</v>
      </c>
      <c r="F426" s="697">
        <v>0</v>
      </c>
    </row>
    <row r="427" spans="1:6">
      <c r="A427" s="263"/>
      <c r="B427" s="194"/>
      <c r="C427" s="194"/>
      <c r="D427" s="337"/>
      <c r="E427" s="337"/>
      <c r="F427" s="697"/>
    </row>
    <row r="428" spans="1:6" ht="26.25">
      <c r="A428" s="647" t="s">
        <v>53</v>
      </c>
      <c r="B428" s="648" t="s">
        <v>579</v>
      </c>
      <c r="C428" s="422" t="s">
        <v>580</v>
      </c>
      <c r="D428" s="649">
        <v>250000</v>
      </c>
      <c r="E428" s="649">
        <v>0</v>
      </c>
      <c r="F428" s="702">
        <v>0</v>
      </c>
    </row>
    <row r="429" spans="1:6">
      <c r="A429" s="263"/>
      <c r="B429" s="194"/>
      <c r="C429" s="194"/>
      <c r="D429" s="337"/>
      <c r="E429" s="337"/>
      <c r="F429" s="697"/>
    </row>
    <row r="430" spans="1:6">
      <c r="A430" s="364"/>
      <c r="B430" s="437">
        <v>32</v>
      </c>
      <c r="C430" s="192" t="s">
        <v>35</v>
      </c>
      <c r="D430" s="336">
        <v>250000</v>
      </c>
      <c r="E430" s="336">
        <v>0</v>
      </c>
      <c r="F430" s="700">
        <v>0</v>
      </c>
    </row>
    <row r="431" spans="1:6">
      <c r="A431" s="263">
        <v>185</v>
      </c>
      <c r="B431" s="405">
        <v>323</v>
      </c>
      <c r="C431" s="194" t="s">
        <v>41</v>
      </c>
      <c r="D431" s="337">
        <v>250000</v>
      </c>
      <c r="E431" s="337">
        <v>0</v>
      </c>
      <c r="F431" s="697">
        <v>0</v>
      </c>
    </row>
    <row r="432" spans="1:6">
      <c r="A432" s="263"/>
      <c r="B432" s="194"/>
      <c r="C432" s="194"/>
      <c r="D432" s="337"/>
      <c r="E432" s="337"/>
      <c r="F432" s="697"/>
    </row>
    <row r="433" spans="1:6" ht="26.25">
      <c r="A433" s="365" t="s">
        <v>53</v>
      </c>
      <c r="B433" s="319" t="s">
        <v>425</v>
      </c>
      <c r="C433" s="226" t="s">
        <v>423</v>
      </c>
      <c r="D433" s="338">
        <v>26500000</v>
      </c>
      <c r="E433" s="338">
        <v>4871781</v>
      </c>
      <c r="F433" s="724">
        <f>E433/D433</f>
        <v>0.18384079245283019</v>
      </c>
    </row>
    <row r="434" spans="1:6" ht="15" customHeight="1">
      <c r="A434" s="263"/>
      <c r="B434" s="193"/>
      <c r="C434" s="12"/>
      <c r="D434" s="337"/>
      <c r="E434" s="337"/>
      <c r="F434" s="697"/>
    </row>
    <row r="435" spans="1:6" ht="26.25">
      <c r="A435" s="364"/>
      <c r="B435" s="191">
        <v>42</v>
      </c>
      <c r="C435" s="164" t="s">
        <v>424</v>
      </c>
      <c r="D435" s="336">
        <v>26500000</v>
      </c>
      <c r="E435" s="336">
        <f>E433</f>
        <v>4871781</v>
      </c>
      <c r="F435" s="700">
        <f>E435/D435</f>
        <v>0.18384079245283019</v>
      </c>
    </row>
    <row r="436" spans="1:6" ht="15" customHeight="1">
      <c r="A436" s="263">
        <v>186</v>
      </c>
      <c r="B436" s="193">
        <v>421</v>
      </c>
      <c r="C436" s="194" t="s">
        <v>258</v>
      </c>
      <c r="D436" s="337">
        <v>26500000</v>
      </c>
      <c r="E436" s="337">
        <f>E433</f>
        <v>4871781</v>
      </c>
      <c r="F436" s="697">
        <f>E436/D436</f>
        <v>0.18384079245283019</v>
      </c>
    </row>
    <row r="437" spans="1:6" ht="15" customHeight="1">
      <c r="A437" s="263"/>
      <c r="B437" s="193">
        <v>4214</v>
      </c>
      <c r="C437" s="194" t="s">
        <v>258</v>
      </c>
      <c r="D437" s="337"/>
      <c r="E437" s="337">
        <v>4871781</v>
      </c>
      <c r="F437" s="697"/>
    </row>
    <row r="438" spans="1:6" ht="15" customHeight="1">
      <c r="A438" s="341"/>
      <c r="B438" s="341"/>
      <c r="C438" s="341"/>
      <c r="D438" s="341"/>
      <c r="E438" s="341"/>
      <c r="F438" s="764"/>
    </row>
    <row r="439" spans="1:6" ht="26.25">
      <c r="A439" s="175" t="s">
        <v>53</v>
      </c>
      <c r="B439" s="175" t="s">
        <v>428</v>
      </c>
      <c r="C439" s="226" t="s">
        <v>426</v>
      </c>
      <c r="D439" s="338">
        <v>750000</v>
      </c>
      <c r="E439" s="338">
        <v>0</v>
      </c>
      <c r="F439" s="724">
        <v>0</v>
      </c>
    </row>
    <row r="440" spans="1:6" ht="15" customHeight="1">
      <c r="A440" s="341"/>
      <c r="B440" s="341"/>
      <c r="C440" s="341"/>
      <c r="D440" s="408"/>
      <c r="E440" s="408"/>
      <c r="F440" s="764"/>
    </row>
    <row r="441" spans="1:6" ht="26.25">
      <c r="A441" s="192"/>
      <c r="B441" s="191">
        <v>42</v>
      </c>
      <c r="C441" s="164" t="s">
        <v>427</v>
      </c>
      <c r="D441" s="336">
        <v>750000</v>
      </c>
      <c r="E441" s="336">
        <v>0</v>
      </c>
      <c r="F441" s="700">
        <v>0</v>
      </c>
    </row>
    <row r="442" spans="1:6" ht="15" customHeight="1">
      <c r="A442" s="263">
        <v>187</v>
      </c>
      <c r="B442" s="193">
        <v>421</v>
      </c>
      <c r="C442" s="194" t="s">
        <v>83</v>
      </c>
      <c r="D442" s="337">
        <v>750000</v>
      </c>
      <c r="E442" s="337">
        <v>0</v>
      </c>
      <c r="F442" s="697">
        <v>0</v>
      </c>
    </row>
    <row r="443" spans="1:6" ht="15" customHeight="1">
      <c r="A443" s="194"/>
      <c r="B443" s="194"/>
      <c r="C443" s="194"/>
      <c r="D443" s="337"/>
      <c r="E443" s="337"/>
      <c r="F443" s="697"/>
    </row>
    <row r="444" spans="1:6" ht="51.75">
      <c r="A444" s="175" t="s">
        <v>53</v>
      </c>
      <c r="B444" s="175" t="s">
        <v>430</v>
      </c>
      <c r="C444" s="226" t="s">
        <v>442</v>
      </c>
      <c r="D444" s="338">
        <v>500000</v>
      </c>
      <c r="E444" s="338">
        <v>64250</v>
      </c>
      <c r="F444" s="724">
        <f>E444/D444</f>
        <v>0.1285</v>
      </c>
    </row>
    <row r="445" spans="1:6">
      <c r="A445" s="194"/>
      <c r="B445" s="194"/>
      <c r="C445" s="194"/>
      <c r="D445" s="337"/>
      <c r="E445" s="337"/>
      <c r="F445" s="697"/>
    </row>
    <row r="446" spans="1:6">
      <c r="A446" s="192"/>
      <c r="B446" s="191">
        <v>32</v>
      </c>
      <c r="C446" s="192" t="s">
        <v>35</v>
      </c>
      <c r="D446" s="336">
        <v>500000</v>
      </c>
      <c r="E446" s="336">
        <v>64250</v>
      </c>
      <c r="F446" s="700">
        <f>E446/D446</f>
        <v>0.1285</v>
      </c>
    </row>
    <row r="447" spans="1:6">
      <c r="A447" s="263">
        <v>188</v>
      </c>
      <c r="B447" s="193">
        <v>323</v>
      </c>
      <c r="C447" s="194" t="s">
        <v>41</v>
      </c>
      <c r="D447" s="337">
        <v>500000</v>
      </c>
      <c r="E447" s="337">
        <v>64250</v>
      </c>
      <c r="F447" s="697">
        <f>E447/D447</f>
        <v>0.1285</v>
      </c>
    </row>
    <row r="448" spans="1:6">
      <c r="A448" s="263"/>
      <c r="B448" s="193">
        <v>3237</v>
      </c>
      <c r="C448" s="194" t="s">
        <v>767</v>
      </c>
      <c r="D448" s="337"/>
      <c r="E448" s="337">
        <v>64250</v>
      </c>
      <c r="F448" s="697"/>
    </row>
    <row r="449" spans="1:6">
      <c r="A449" s="194"/>
      <c r="B449" s="194"/>
      <c r="C449" s="194"/>
      <c r="D449" s="337"/>
      <c r="E449" s="337"/>
      <c r="F449" s="697"/>
    </row>
    <row r="450" spans="1:6">
      <c r="A450" s="175" t="s">
        <v>53</v>
      </c>
      <c r="B450" s="175" t="s">
        <v>462</v>
      </c>
      <c r="C450" s="175" t="s">
        <v>463</v>
      </c>
      <c r="D450" s="338">
        <v>2090000</v>
      </c>
      <c r="E450" s="338">
        <v>0</v>
      </c>
      <c r="F450" s="724">
        <v>0</v>
      </c>
    </row>
    <row r="451" spans="1:6">
      <c r="A451" s="438"/>
      <c r="B451" s="438"/>
      <c r="C451" s="438"/>
      <c r="D451" s="439"/>
      <c r="E451" s="439"/>
      <c r="F451" s="741"/>
    </row>
    <row r="452" spans="1:6" ht="26.25">
      <c r="A452" s="192"/>
      <c r="B452" s="437">
        <v>42</v>
      </c>
      <c r="C452" s="164" t="s">
        <v>427</v>
      </c>
      <c r="D452" s="336">
        <v>2090000</v>
      </c>
      <c r="E452" s="336">
        <v>0</v>
      </c>
      <c r="F452" s="700">
        <v>0</v>
      </c>
    </row>
    <row r="453" spans="1:6">
      <c r="A453" s="263">
        <v>189</v>
      </c>
      <c r="B453" s="405">
        <v>422</v>
      </c>
      <c r="C453" s="194" t="s">
        <v>429</v>
      </c>
      <c r="D453" s="337">
        <v>2090000</v>
      </c>
      <c r="E453" s="337">
        <v>0</v>
      </c>
      <c r="F453" s="697">
        <v>0</v>
      </c>
    </row>
    <row r="454" spans="1:6">
      <c r="A454" s="194"/>
      <c r="B454" s="194"/>
      <c r="C454" s="194"/>
      <c r="D454" s="337"/>
      <c r="E454" s="337"/>
      <c r="F454" s="697"/>
    </row>
    <row r="455" spans="1:6">
      <c r="A455" s="175" t="s">
        <v>53</v>
      </c>
      <c r="B455" s="175" t="s">
        <v>464</v>
      </c>
      <c r="C455" s="175" t="s">
        <v>465</v>
      </c>
      <c r="D455" s="338">
        <v>248000</v>
      </c>
      <c r="E455" s="338">
        <v>0</v>
      </c>
      <c r="F455" s="724">
        <v>0</v>
      </c>
    </row>
    <row r="456" spans="1:6" ht="15.75" customHeight="1">
      <c r="A456" s="194"/>
      <c r="B456" s="194"/>
      <c r="C456" s="194"/>
      <c r="D456" s="337"/>
      <c r="E456" s="337"/>
      <c r="F456" s="697"/>
    </row>
    <row r="457" spans="1:6">
      <c r="A457" s="192"/>
      <c r="B457" s="191">
        <v>32</v>
      </c>
      <c r="C457" s="192" t="s">
        <v>35</v>
      </c>
      <c r="D457" s="336">
        <v>248000</v>
      </c>
      <c r="E457" s="336">
        <v>0</v>
      </c>
      <c r="F457" s="700">
        <v>0</v>
      </c>
    </row>
    <row r="458" spans="1:6">
      <c r="A458" s="263">
        <v>190</v>
      </c>
      <c r="B458" s="193">
        <v>323</v>
      </c>
      <c r="C458" s="194" t="s">
        <v>41</v>
      </c>
      <c r="D458" s="337">
        <v>248000</v>
      </c>
      <c r="E458" s="337">
        <v>0</v>
      </c>
      <c r="F458" s="697">
        <v>0</v>
      </c>
    </row>
    <row r="459" spans="1:6">
      <c r="A459" s="194"/>
      <c r="B459" s="194"/>
      <c r="C459" s="194"/>
      <c r="D459" s="337"/>
      <c r="E459" s="337"/>
      <c r="F459" s="697"/>
    </row>
    <row r="460" spans="1:6" ht="39">
      <c r="A460" s="175" t="s">
        <v>53</v>
      </c>
      <c r="B460" s="175" t="s">
        <v>466</v>
      </c>
      <c r="C460" s="226" t="s">
        <v>467</v>
      </c>
      <c r="D460" s="338">
        <v>120000</v>
      </c>
      <c r="E460" s="338">
        <v>0</v>
      </c>
      <c r="F460" s="724">
        <v>0</v>
      </c>
    </row>
    <row r="461" spans="1:6">
      <c r="A461" s="194"/>
      <c r="B461" s="194"/>
      <c r="C461" s="194"/>
      <c r="D461" s="337"/>
      <c r="E461" s="337"/>
      <c r="F461" s="697"/>
    </row>
    <row r="462" spans="1:6">
      <c r="A462" s="192"/>
      <c r="B462" s="191">
        <v>32</v>
      </c>
      <c r="C462" s="192" t="s">
        <v>35</v>
      </c>
      <c r="D462" s="336">
        <v>120000</v>
      </c>
      <c r="E462" s="336">
        <v>0</v>
      </c>
      <c r="F462" s="700">
        <v>0</v>
      </c>
    </row>
    <row r="463" spans="1:6">
      <c r="A463" s="263">
        <v>191</v>
      </c>
      <c r="B463" s="193">
        <v>323</v>
      </c>
      <c r="C463" s="194" t="s">
        <v>41</v>
      </c>
      <c r="D463" s="337">
        <v>120000</v>
      </c>
      <c r="E463" s="337">
        <v>0</v>
      </c>
      <c r="F463" s="697">
        <v>0</v>
      </c>
    </row>
    <row r="464" spans="1:6">
      <c r="A464" s="194"/>
      <c r="B464" s="194"/>
      <c r="C464" s="194"/>
      <c r="D464" s="337"/>
      <c r="E464" s="337"/>
      <c r="F464" s="697"/>
    </row>
    <row r="465" spans="1:6" ht="27" customHeight="1">
      <c r="A465" s="365" t="s">
        <v>53</v>
      </c>
      <c r="B465" s="175" t="s">
        <v>468</v>
      </c>
      <c r="C465" s="226" t="s">
        <v>469</v>
      </c>
      <c r="D465" s="229">
        <v>44000</v>
      </c>
      <c r="E465" s="229">
        <v>0</v>
      </c>
      <c r="F465" s="724">
        <v>0</v>
      </c>
    </row>
    <row r="466" spans="1:6" ht="15" customHeight="1">
      <c r="A466" s="263"/>
      <c r="B466" s="194"/>
      <c r="C466" s="194"/>
      <c r="D466" s="73"/>
      <c r="E466" s="73"/>
      <c r="F466" s="697"/>
    </row>
    <row r="467" spans="1:6" ht="26.25">
      <c r="A467" s="364"/>
      <c r="B467" s="191">
        <v>36</v>
      </c>
      <c r="C467" s="164" t="s">
        <v>479</v>
      </c>
      <c r="D467" s="76">
        <v>44000</v>
      </c>
      <c r="E467" s="76">
        <v>0</v>
      </c>
      <c r="F467" s="700">
        <v>0</v>
      </c>
    </row>
    <row r="468" spans="1:6" ht="26.25">
      <c r="A468" s="263">
        <v>192</v>
      </c>
      <c r="B468" s="193">
        <v>368</v>
      </c>
      <c r="C468" s="12" t="s">
        <v>480</v>
      </c>
      <c r="D468" s="73">
        <v>44000</v>
      </c>
      <c r="E468" s="73">
        <v>0</v>
      </c>
      <c r="F468" s="697">
        <v>0</v>
      </c>
    </row>
    <row r="469" spans="1:6">
      <c r="A469" s="263"/>
      <c r="B469" s="194"/>
      <c r="C469" s="194"/>
      <c r="D469" s="73"/>
      <c r="E469" s="73"/>
      <c r="F469" s="697"/>
    </row>
    <row r="470" spans="1:6" ht="26.25">
      <c r="A470" s="365" t="s">
        <v>53</v>
      </c>
      <c r="B470" s="175" t="s">
        <v>470</v>
      </c>
      <c r="C470" s="226" t="s">
        <v>471</v>
      </c>
      <c r="D470" s="338">
        <v>34000</v>
      </c>
      <c r="E470" s="338">
        <v>0</v>
      </c>
      <c r="F470" s="724">
        <v>0</v>
      </c>
    </row>
    <row r="471" spans="1:6">
      <c r="A471" s="263"/>
      <c r="B471" s="194"/>
      <c r="C471" s="194"/>
      <c r="D471" s="337"/>
      <c r="E471" s="337"/>
      <c r="F471" s="697"/>
    </row>
    <row r="472" spans="1:6" ht="26.25">
      <c r="A472" s="441"/>
      <c r="B472" s="191">
        <v>36</v>
      </c>
      <c r="C472" s="164" t="s">
        <v>479</v>
      </c>
      <c r="D472" s="439">
        <v>34000</v>
      </c>
      <c r="E472" s="439">
        <v>0</v>
      </c>
      <c r="F472" s="741">
        <v>0</v>
      </c>
    </row>
    <row r="473" spans="1:6" ht="26.25">
      <c r="A473" s="263">
        <v>193</v>
      </c>
      <c r="B473" s="193">
        <v>368</v>
      </c>
      <c r="C473" s="12" t="s">
        <v>480</v>
      </c>
      <c r="D473" s="337">
        <v>34000</v>
      </c>
      <c r="E473" s="337">
        <v>0</v>
      </c>
      <c r="F473" s="697">
        <v>0</v>
      </c>
    </row>
    <row r="474" spans="1:6">
      <c r="A474" s="263"/>
      <c r="B474" s="194"/>
      <c r="C474" s="194"/>
      <c r="D474" s="337"/>
      <c r="E474" s="337"/>
      <c r="F474" s="697"/>
    </row>
    <row r="475" spans="1:6">
      <c r="A475" s="365" t="s">
        <v>53</v>
      </c>
      <c r="B475" s="175" t="s">
        <v>472</v>
      </c>
      <c r="C475" s="175" t="s">
        <v>481</v>
      </c>
      <c r="D475" s="338">
        <v>485000</v>
      </c>
      <c r="E475" s="338">
        <v>0</v>
      </c>
      <c r="F475" s="724">
        <v>0</v>
      </c>
    </row>
    <row r="476" spans="1:6">
      <c r="A476" s="263"/>
      <c r="B476" s="194"/>
      <c r="C476" s="194"/>
      <c r="D476" s="337"/>
      <c r="E476" s="337"/>
      <c r="F476" s="697"/>
    </row>
    <row r="477" spans="1:6" ht="26.25">
      <c r="A477" s="364"/>
      <c r="B477" s="191">
        <v>36</v>
      </c>
      <c r="C477" s="164" t="s">
        <v>479</v>
      </c>
      <c r="D477" s="336">
        <v>485000</v>
      </c>
      <c r="E477" s="336">
        <v>0</v>
      </c>
      <c r="F477" s="700">
        <v>0</v>
      </c>
    </row>
    <row r="478" spans="1:6" ht="26.25">
      <c r="A478" s="263">
        <v>194</v>
      </c>
      <c r="B478" s="193">
        <v>368</v>
      </c>
      <c r="C478" s="12" t="s">
        <v>505</v>
      </c>
      <c r="D478" s="337">
        <v>485000</v>
      </c>
      <c r="E478" s="337">
        <v>0</v>
      </c>
      <c r="F478" s="697">
        <v>0</v>
      </c>
    </row>
    <row r="479" spans="1:6">
      <c r="A479" s="263"/>
      <c r="B479" s="194"/>
      <c r="C479" s="194"/>
      <c r="D479" s="337"/>
      <c r="E479" s="337"/>
      <c r="F479" s="697"/>
    </row>
    <row r="480" spans="1:6" ht="26.25">
      <c r="A480" s="365" t="s">
        <v>53</v>
      </c>
      <c r="B480" s="319" t="s">
        <v>473</v>
      </c>
      <c r="C480" s="226" t="s">
        <v>482</v>
      </c>
      <c r="D480" s="338">
        <v>290000</v>
      </c>
      <c r="E480" s="338">
        <v>0</v>
      </c>
      <c r="F480" s="724">
        <v>0</v>
      </c>
    </row>
    <row r="481" spans="1:6">
      <c r="A481" s="441"/>
      <c r="B481" s="440"/>
      <c r="C481" s="254"/>
      <c r="D481" s="439"/>
      <c r="E481" s="439"/>
      <c r="F481" s="741"/>
    </row>
    <row r="482" spans="1:6" ht="26.25">
      <c r="A482" s="441"/>
      <c r="B482" s="191">
        <v>36</v>
      </c>
      <c r="C482" s="164" t="s">
        <v>479</v>
      </c>
      <c r="D482" s="439">
        <v>290000</v>
      </c>
      <c r="E482" s="439">
        <v>0</v>
      </c>
      <c r="F482" s="741">
        <v>0</v>
      </c>
    </row>
    <row r="483" spans="1:6" ht="26.25">
      <c r="A483" s="442">
        <v>195</v>
      </c>
      <c r="B483" s="193">
        <v>368</v>
      </c>
      <c r="C483" s="12" t="s">
        <v>505</v>
      </c>
      <c r="D483" s="678">
        <v>290000</v>
      </c>
      <c r="E483" s="678">
        <v>0</v>
      </c>
      <c r="F483" s="743">
        <v>0</v>
      </c>
    </row>
    <row r="484" spans="1:6">
      <c r="A484" s="263"/>
      <c r="B484" s="193"/>
      <c r="C484" s="194"/>
      <c r="D484" s="337"/>
      <c r="E484" s="337"/>
      <c r="F484" s="697"/>
    </row>
    <row r="485" spans="1:6" ht="26.25">
      <c r="A485" s="365" t="s">
        <v>53</v>
      </c>
      <c r="B485" s="319" t="s">
        <v>475</v>
      </c>
      <c r="C485" s="226" t="s">
        <v>483</v>
      </c>
      <c r="D485" s="338">
        <v>6000</v>
      </c>
      <c r="E485" s="338">
        <v>0</v>
      </c>
      <c r="F485" s="724">
        <v>0</v>
      </c>
    </row>
    <row r="486" spans="1:6">
      <c r="A486" s="263"/>
      <c r="B486" s="193"/>
      <c r="C486" s="194"/>
      <c r="D486" s="337"/>
      <c r="E486" s="337"/>
      <c r="F486" s="697"/>
    </row>
    <row r="487" spans="1:6" ht="26.25">
      <c r="A487" s="263"/>
      <c r="B487" s="191">
        <v>36</v>
      </c>
      <c r="C487" s="164" t="s">
        <v>479</v>
      </c>
      <c r="D487" s="73">
        <v>6000</v>
      </c>
      <c r="E487" s="73">
        <v>0</v>
      </c>
      <c r="F487" s="697">
        <v>0</v>
      </c>
    </row>
    <row r="488" spans="1:6" ht="26.25">
      <c r="A488" s="263">
        <v>196</v>
      </c>
      <c r="B488" s="193">
        <v>368</v>
      </c>
      <c r="C488" s="12" t="s">
        <v>505</v>
      </c>
      <c r="D488" s="73">
        <v>6000</v>
      </c>
      <c r="E488" s="73">
        <v>0</v>
      </c>
      <c r="F488" s="697">
        <v>0</v>
      </c>
    </row>
    <row r="489" spans="1:6">
      <c r="A489" s="194"/>
      <c r="B489" s="194"/>
      <c r="C489" s="194"/>
      <c r="D489" s="73"/>
      <c r="E489" s="73"/>
      <c r="F489" s="697"/>
    </row>
    <row r="490" spans="1:6" ht="39">
      <c r="A490" s="175" t="s">
        <v>53</v>
      </c>
      <c r="B490" s="175" t="s">
        <v>484</v>
      </c>
      <c r="C490" s="226" t="s">
        <v>474</v>
      </c>
      <c r="D490" s="229">
        <v>41000</v>
      </c>
      <c r="E490" s="229">
        <v>0</v>
      </c>
      <c r="F490" s="724">
        <v>0</v>
      </c>
    </row>
    <row r="491" spans="1:6">
      <c r="A491" s="194"/>
      <c r="B491" s="194"/>
      <c r="C491" s="194"/>
      <c r="D491" s="194"/>
      <c r="E491" s="73"/>
      <c r="F491" s="697"/>
    </row>
    <row r="492" spans="1:6" ht="26.25">
      <c r="A492" s="192"/>
      <c r="B492" s="191">
        <v>36</v>
      </c>
      <c r="C492" s="164" t="s">
        <v>479</v>
      </c>
      <c r="D492" s="336">
        <v>41000</v>
      </c>
      <c r="E492" s="336">
        <v>0</v>
      </c>
      <c r="F492" s="700">
        <v>0</v>
      </c>
    </row>
    <row r="493" spans="1:6" ht="26.25">
      <c r="A493" s="263">
        <v>197</v>
      </c>
      <c r="B493" s="193">
        <v>368</v>
      </c>
      <c r="C493" s="12" t="s">
        <v>506</v>
      </c>
      <c r="D493" s="337">
        <v>41000</v>
      </c>
      <c r="E493" s="337">
        <v>0</v>
      </c>
      <c r="F493" s="697">
        <v>0</v>
      </c>
    </row>
    <row r="494" spans="1:6">
      <c r="A494" s="194"/>
      <c r="B494" s="194"/>
      <c r="C494" s="194"/>
      <c r="D494" s="337"/>
      <c r="E494" s="337"/>
      <c r="F494" s="697"/>
    </row>
    <row r="495" spans="1:6" ht="26.25">
      <c r="A495" s="175" t="s">
        <v>53</v>
      </c>
      <c r="B495" s="175" t="s">
        <v>485</v>
      </c>
      <c r="C495" s="226" t="s">
        <v>486</v>
      </c>
      <c r="D495" s="229">
        <v>16000</v>
      </c>
      <c r="E495" s="229">
        <v>0</v>
      </c>
      <c r="F495" s="724">
        <v>0</v>
      </c>
    </row>
    <row r="496" spans="1:6" ht="15" customHeight="1">
      <c r="A496" s="194"/>
      <c r="B496" s="194"/>
      <c r="C496" s="194"/>
      <c r="D496" s="73"/>
      <c r="E496" s="73"/>
      <c r="F496" s="697"/>
    </row>
    <row r="497" spans="1:6" ht="15" customHeight="1">
      <c r="A497" s="194"/>
      <c r="B497" s="191">
        <v>38</v>
      </c>
      <c r="C497" s="164" t="s">
        <v>50</v>
      </c>
      <c r="D497" s="73">
        <v>16000</v>
      </c>
      <c r="E497" s="73">
        <v>0</v>
      </c>
      <c r="F497" s="697">
        <v>0</v>
      </c>
    </row>
    <row r="498" spans="1:6" ht="15" customHeight="1">
      <c r="A498" s="263">
        <v>198</v>
      </c>
      <c r="B498" s="193">
        <v>381</v>
      </c>
      <c r="C498" s="12" t="s">
        <v>508</v>
      </c>
      <c r="D498" s="73">
        <v>16000</v>
      </c>
      <c r="E498" s="73">
        <v>0</v>
      </c>
      <c r="F498" s="697">
        <v>0</v>
      </c>
    </row>
    <row r="499" spans="1:6" ht="15" customHeight="1">
      <c r="A499" s="194"/>
      <c r="B499" s="194"/>
      <c r="C499" s="194"/>
      <c r="D499" s="194"/>
      <c r="E499" s="194"/>
      <c r="F499" s="697"/>
    </row>
    <row r="500" spans="1:6" ht="18" customHeight="1">
      <c r="A500" s="175" t="s">
        <v>53</v>
      </c>
      <c r="B500" s="175" t="s">
        <v>487</v>
      </c>
      <c r="C500" s="226" t="s">
        <v>488</v>
      </c>
      <c r="D500" s="229">
        <v>45000</v>
      </c>
      <c r="E500" s="229">
        <v>0</v>
      </c>
      <c r="F500" s="724">
        <v>0</v>
      </c>
    </row>
    <row r="501" spans="1:6" ht="15" customHeight="1">
      <c r="A501" s="194"/>
      <c r="B501" s="194"/>
      <c r="C501" s="194"/>
      <c r="D501" s="73"/>
      <c r="E501" s="73"/>
      <c r="F501" s="697"/>
    </row>
    <row r="502" spans="1:6" ht="15" customHeight="1">
      <c r="A502" s="263"/>
      <c r="B502" s="191">
        <v>38</v>
      </c>
      <c r="C502" s="164" t="s">
        <v>50</v>
      </c>
      <c r="D502" s="73">
        <v>45000</v>
      </c>
      <c r="E502" s="73">
        <v>0</v>
      </c>
      <c r="F502" s="697">
        <v>0</v>
      </c>
    </row>
    <row r="503" spans="1:6" ht="15" customHeight="1">
      <c r="A503" s="263">
        <v>199</v>
      </c>
      <c r="B503" s="193">
        <v>381</v>
      </c>
      <c r="C503" s="12" t="s">
        <v>508</v>
      </c>
      <c r="D503" s="73">
        <v>45000</v>
      </c>
      <c r="E503" s="73">
        <v>0</v>
      </c>
      <c r="F503" s="697">
        <v>0</v>
      </c>
    </row>
    <row r="504" spans="1:6">
      <c r="A504" s="263"/>
      <c r="B504" s="194"/>
      <c r="C504" s="194"/>
      <c r="D504" s="73"/>
      <c r="E504" s="73"/>
      <c r="F504" s="697"/>
    </row>
    <row r="505" spans="1:6">
      <c r="A505" s="365" t="s">
        <v>53</v>
      </c>
      <c r="B505" s="175" t="s">
        <v>489</v>
      </c>
      <c r="C505" s="175" t="s">
        <v>490</v>
      </c>
      <c r="D505" s="229">
        <v>100000</v>
      </c>
      <c r="E505" s="229">
        <v>0</v>
      </c>
      <c r="F505" s="724">
        <v>0</v>
      </c>
    </row>
    <row r="506" spans="1:6">
      <c r="A506" s="263"/>
      <c r="B506" s="194"/>
      <c r="C506" s="194"/>
      <c r="D506" s="73"/>
      <c r="E506" s="73"/>
      <c r="F506" s="697"/>
    </row>
    <row r="507" spans="1:6">
      <c r="A507" s="263"/>
      <c r="B507" s="191">
        <v>38</v>
      </c>
      <c r="C507" s="164" t="s">
        <v>50</v>
      </c>
      <c r="D507" s="73">
        <v>100000</v>
      </c>
      <c r="E507" s="73">
        <v>0</v>
      </c>
      <c r="F507" s="697">
        <v>0</v>
      </c>
    </row>
    <row r="508" spans="1:6">
      <c r="A508" s="263">
        <v>200</v>
      </c>
      <c r="B508" s="193">
        <v>381</v>
      </c>
      <c r="C508" s="12" t="s">
        <v>508</v>
      </c>
      <c r="D508" s="73">
        <v>100000</v>
      </c>
      <c r="E508" s="73">
        <v>0</v>
      </c>
      <c r="F508" s="697">
        <v>0</v>
      </c>
    </row>
    <row r="509" spans="1:6">
      <c r="A509" s="263"/>
      <c r="B509" s="194"/>
      <c r="C509" s="194"/>
      <c r="D509" s="73"/>
      <c r="E509" s="73"/>
      <c r="F509" s="697"/>
    </row>
    <row r="510" spans="1:6">
      <c r="A510" s="365" t="s">
        <v>53</v>
      </c>
      <c r="B510" s="175" t="s">
        <v>491</v>
      </c>
      <c r="C510" s="175" t="s">
        <v>492</v>
      </c>
      <c r="D510" s="229">
        <v>20000</v>
      </c>
      <c r="E510" s="229">
        <v>0</v>
      </c>
      <c r="F510" s="724">
        <v>0</v>
      </c>
    </row>
    <row r="511" spans="1:6">
      <c r="A511" s="263"/>
      <c r="B511" s="194"/>
      <c r="C511" s="194"/>
      <c r="D511" s="73"/>
      <c r="E511" s="73"/>
      <c r="F511" s="697"/>
    </row>
    <row r="512" spans="1:6">
      <c r="A512" s="263"/>
      <c r="B512" s="191">
        <v>38</v>
      </c>
      <c r="C512" s="164" t="s">
        <v>50</v>
      </c>
      <c r="D512" s="73">
        <v>20000</v>
      </c>
      <c r="E512" s="73">
        <v>0</v>
      </c>
      <c r="F512" s="697">
        <v>0</v>
      </c>
    </row>
    <row r="513" spans="1:6">
      <c r="A513" s="263">
        <v>201</v>
      </c>
      <c r="B513" s="193">
        <v>381</v>
      </c>
      <c r="C513" s="12" t="s">
        <v>508</v>
      </c>
      <c r="D513" s="73">
        <v>20000</v>
      </c>
      <c r="E513" s="73">
        <v>0</v>
      </c>
      <c r="F513" s="697">
        <v>0</v>
      </c>
    </row>
    <row r="514" spans="1:6">
      <c r="A514" s="263"/>
      <c r="B514" s="194"/>
      <c r="C514" s="194"/>
      <c r="D514" s="194"/>
      <c r="E514" s="194"/>
      <c r="F514" s="697"/>
    </row>
    <row r="515" spans="1:6">
      <c r="A515" s="365" t="s">
        <v>53</v>
      </c>
      <c r="B515" s="175" t="s">
        <v>493</v>
      </c>
      <c r="C515" s="175" t="s">
        <v>494</v>
      </c>
      <c r="D515" s="229">
        <v>25000</v>
      </c>
      <c r="E515" s="229">
        <v>0</v>
      </c>
      <c r="F515" s="724">
        <v>0</v>
      </c>
    </row>
    <row r="516" spans="1:6">
      <c r="A516" s="263"/>
      <c r="B516" s="194"/>
      <c r="C516" s="194"/>
      <c r="D516" s="73"/>
      <c r="E516" s="73"/>
      <c r="F516" s="697"/>
    </row>
    <row r="517" spans="1:6">
      <c r="A517" s="263"/>
      <c r="B517" s="191">
        <v>38</v>
      </c>
      <c r="C517" s="164" t="s">
        <v>50</v>
      </c>
      <c r="D517" s="73">
        <v>25000</v>
      </c>
      <c r="E517" s="73">
        <v>0</v>
      </c>
      <c r="F517" s="697">
        <v>0</v>
      </c>
    </row>
    <row r="518" spans="1:6">
      <c r="A518" s="263">
        <v>202</v>
      </c>
      <c r="B518" s="193">
        <v>381</v>
      </c>
      <c r="C518" s="12" t="s">
        <v>508</v>
      </c>
      <c r="D518" s="73">
        <v>25000</v>
      </c>
      <c r="E518" s="73">
        <v>0</v>
      </c>
      <c r="F518" s="697">
        <v>0</v>
      </c>
    </row>
  </sheetData>
  <pageMargins left="0.17" right="0.51181102362204722" top="0.75" bottom="0.74803149606299213" header="0.31" footer="0.31496062992125984"/>
  <pageSetup paperSize="9" scale="8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08"/>
  <sheetViews>
    <sheetView tabSelected="1" workbookViewId="0">
      <selection activeCell="P74" sqref="P74"/>
    </sheetView>
  </sheetViews>
  <sheetFormatPr defaultRowHeight="15"/>
  <cols>
    <col min="1" max="1" width="12.28515625" customWidth="1"/>
    <col min="2" max="2" width="13.28515625" customWidth="1"/>
    <col min="3" max="3" width="13.85546875" customWidth="1"/>
    <col min="4" max="5" width="14.85546875" customWidth="1"/>
    <col min="6" max="6" width="14" customWidth="1"/>
    <col min="7" max="7" width="14" style="264" customWidth="1"/>
    <col min="8" max="8" width="15.7109375" style="264" customWidth="1"/>
    <col min="9" max="9" width="14.28515625" style="264" customWidth="1"/>
  </cols>
  <sheetData>
    <row r="1" spans="1:9" ht="15.75">
      <c r="A1" s="936" t="s">
        <v>626</v>
      </c>
      <c r="B1" s="937"/>
      <c r="C1" s="937"/>
      <c r="D1" s="937"/>
      <c r="E1" s="937"/>
      <c r="F1" s="937"/>
      <c r="G1" s="938"/>
      <c r="H1" s="938"/>
      <c r="I1" s="938"/>
    </row>
    <row r="3" spans="1:9">
      <c r="A3" s="939" t="s">
        <v>243</v>
      </c>
      <c r="B3" s="939"/>
      <c r="C3" s="939"/>
      <c r="D3" s="939"/>
      <c r="E3" s="939"/>
      <c r="F3" s="939"/>
      <c r="G3" s="938"/>
      <c r="H3" s="938"/>
      <c r="I3" s="938"/>
    </row>
    <row r="5" spans="1:9" ht="33.75" customHeight="1">
      <c r="A5" s="940" t="s">
        <v>547</v>
      </c>
      <c r="B5" s="940"/>
      <c r="C5" s="940"/>
      <c r="D5" s="940"/>
      <c r="E5" s="940"/>
      <c r="F5" s="940"/>
      <c r="G5" s="938"/>
      <c r="H5" s="938"/>
      <c r="I5" s="938"/>
    </row>
    <row r="6" spans="1:9" ht="9.75" customHeight="1" thickBot="1">
      <c r="D6" s="265"/>
      <c r="E6" s="265"/>
      <c r="F6" s="265"/>
      <c r="G6" s="266"/>
    </row>
    <row r="7" spans="1:9" s="116" customFormat="1" ht="15.75" customHeight="1" thickBot="1">
      <c r="A7" s="928" t="s">
        <v>269</v>
      </c>
      <c r="B7" s="929"/>
      <c r="C7" s="929"/>
      <c r="D7" s="929"/>
      <c r="E7" s="929"/>
      <c r="F7" s="929"/>
      <c r="G7" s="929"/>
      <c r="H7" s="929"/>
      <c r="I7" s="930"/>
    </row>
    <row r="8" spans="1:9" s="116" customFormat="1" ht="15" customHeight="1">
      <c r="A8" s="589"/>
      <c r="B8" s="966" t="s">
        <v>535</v>
      </c>
      <c r="C8" s="524"/>
      <c r="D8" s="524"/>
      <c r="E8" s="524"/>
      <c r="F8" s="590"/>
      <c r="G8" s="931"/>
      <c r="H8" s="932"/>
      <c r="I8" s="933"/>
    </row>
    <row r="9" spans="1:9" s="116" customFormat="1" ht="24">
      <c r="A9" s="589" t="s">
        <v>270</v>
      </c>
      <c r="B9" s="966"/>
      <c r="C9" s="524" t="s">
        <v>272</v>
      </c>
      <c r="D9" s="524" t="s">
        <v>273</v>
      </c>
      <c r="E9" s="524" t="s">
        <v>274</v>
      </c>
      <c r="F9" s="524" t="s">
        <v>275</v>
      </c>
      <c r="G9" s="524" t="s">
        <v>548</v>
      </c>
      <c r="H9" s="524" t="s">
        <v>856</v>
      </c>
      <c r="I9" s="524" t="s">
        <v>857</v>
      </c>
    </row>
    <row r="10" spans="1:9" s="116" customFormat="1" thickBot="1">
      <c r="A10" s="591"/>
      <c r="B10" s="966"/>
      <c r="C10" s="592"/>
      <c r="D10" s="592"/>
      <c r="E10" s="592"/>
      <c r="F10" s="592"/>
      <c r="G10" s="524"/>
      <c r="H10" s="524"/>
      <c r="I10" s="524"/>
    </row>
    <row r="11" spans="1:9" s="116" customFormat="1" ht="50.25" customHeight="1" thickBot="1">
      <c r="A11" s="967" t="s">
        <v>334</v>
      </c>
      <c r="B11" s="969" t="s">
        <v>499</v>
      </c>
      <c r="C11" s="971" t="s">
        <v>500</v>
      </c>
      <c r="D11" s="971" t="s">
        <v>501</v>
      </c>
      <c r="E11" s="973" t="s">
        <v>502</v>
      </c>
      <c r="F11" s="301" t="s">
        <v>244</v>
      </c>
      <c r="G11" s="315">
        <v>70000</v>
      </c>
      <c r="H11" s="315">
        <v>97715.86</v>
      </c>
      <c r="I11" s="315">
        <f>H11/G11*100</f>
        <v>139.59408571428571</v>
      </c>
    </row>
    <row r="12" spans="1:9" s="116" customFormat="1" ht="1.5" customHeight="1" thickBot="1">
      <c r="A12" s="968"/>
      <c r="B12" s="970"/>
      <c r="C12" s="972"/>
      <c r="D12" s="972"/>
      <c r="E12" s="972"/>
      <c r="F12" s="272"/>
      <c r="G12" s="444"/>
      <c r="H12" s="292"/>
      <c r="I12" s="292"/>
    </row>
    <row r="13" spans="1:9" s="116" customFormat="1" ht="9" customHeight="1">
      <c r="A13" s="957"/>
      <c r="B13" s="958"/>
      <c r="C13" s="958"/>
      <c r="D13" s="958"/>
      <c r="E13" s="958"/>
      <c r="F13" s="959"/>
      <c r="G13" s="273"/>
      <c r="H13" s="273"/>
      <c r="I13" s="273"/>
    </row>
    <row r="14" spans="1:9" s="116" customFormat="1" ht="14.25">
      <c r="A14" s="960" t="s">
        <v>276</v>
      </c>
      <c r="B14" s="961"/>
      <c r="C14" s="961"/>
      <c r="D14" s="961"/>
      <c r="E14" s="961"/>
      <c r="F14" s="962"/>
      <c r="G14" s="274">
        <f>G11</f>
        <v>70000</v>
      </c>
      <c r="H14" s="274">
        <f>H11</f>
        <v>97715.86</v>
      </c>
      <c r="I14" s="274">
        <f>I11</f>
        <v>139.59408571428571</v>
      </c>
    </row>
    <row r="15" spans="1:9" s="116" customFormat="1" ht="6" customHeight="1" thickBot="1">
      <c r="A15" s="944"/>
      <c r="B15" s="945"/>
      <c r="C15" s="945"/>
      <c r="D15" s="945"/>
      <c r="E15" s="945"/>
      <c r="F15" s="946"/>
      <c r="G15" s="275"/>
      <c r="H15" s="275"/>
      <c r="I15" s="275"/>
    </row>
    <row r="16" spans="1:9" s="116" customFormat="1" thickBot="1">
      <c r="A16" s="947" t="s">
        <v>277</v>
      </c>
      <c r="B16" s="948"/>
      <c r="C16" s="948"/>
      <c r="D16" s="948"/>
      <c r="E16" s="948"/>
      <c r="F16" s="948"/>
      <c r="G16" s="948"/>
      <c r="H16" s="948"/>
      <c r="I16" s="949"/>
    </row>
    <row r="17" spans="1:9" s="116" customFormat="1" ht="14.25">
      <c r="A17" s="391"/>
      <c r="B17" s="974" t="s">
        <v>279</v>
      </c>
      <c r="C17" s="393"/>
      <c r="D17" s="290"/>
      <c r="E17" s="290"/>
      <c r="F17" s="398"/>
      <c r="G17" s="379"/>
      <c r="H17" s="375"/>
      <c r="I17" s="376"/>
    </row>
    <row r="18" spans="1:9" s="116" customFormat="1" ht="110.25" customHeight="1" thickBot="1">
      <c r="A18" s="934" t="s">
        <v>278</v>
      </c>
      <c r="B18" s="975"/>
      <c r="C18" s="390" t="s">
        <v>280</v>
      </c>
      <c r="D18" s="288" t="s">
        <v>281</v>
      </c>
      <c r="E18" s="288" t="s">
        <v>239</v>
      </c>
      <c r="F18" s="399" t="s">
        <v>99</v>
      </c>
      <c r="G18" s="291">
        <v>400000</v>
      </c>
      <c r="H18" s="377">
        <v>0</v>
      </c>
      <c r="I18" s="378">
        <f>H18/G18*100</f>
        <v>0</v>
      </c>
    </row>
    <row r="19" spans="1:9" s="116" customFormat="1" ht="72.75" customHeight="1" thickBot="1">
      <c r="A19" s="934"/>
      <c r="B19" s="975"/>
      <c r="C19" s="285"/>
      <c r="D19" s="288" t="s">
        <v>281</v>
      </c>
      <c r="E19" s="288" t="s">
        <v>395</v>
      </c>
      <c r="F19" s="272" t="s">
        <v>387</v>
      </c>
      <c r="G19" s="289">
        <v>320000</v>
      </c>
      <c r="H19" s="374">
        <v>0</v>
      </c>
      <c r="I19" s="378">
        <f t="shared" ref="I19:I21" si="0">H19/G19*100</f>
        <v>0</v>
      </c>
    </row>
    <row r="20" spans="1:9" s="116" customFormat="1" ht="66" customHeight="1" thickBot="1">
      <c r="A20" s="392"/>
      <c r="B20" s="970"/>
      <c r="C20" s="288"/>
      <c r="D20" s="288" t="s">
        <v>281</v>
      </c>
      <c r="E20" s="288" t="s">
        <v>858</v>
      </c>
      <c r="F20" s="272" t="s">
        <v>451</v>
      </c>
      <c r="G20" s="289">
        <v>60000</v>
      </c>
      <c r="H20" s="374">
        <v>0</v>
      </c>
      <c r="I20" s="378">
        <f t="shared" si="0"/>
        <v>0</v>
      </c>
    </row>
    <row r="21" spans="1:9" s="116" customFormat="1" ht="64.5" customHeight="1" thickBot="1">
      <c r="A21" s="653"/>
      <c r="B21" s="301"/>
      <c r="C21" s="301"/>
      <c r="D21" s="301" t="s">
        <v>281</v>
      </c>
      <c r="E21" s="301" t="s">
        <v>591</v>
      </c>
      <c r="F21" s="443" t="s">
        <v>551</v>
      </c>
      <c r="G21" s="315">
        <v>200000</v>
      </c>
      <c r="H21" s="654">
        <v>82125</v>
      </c>
      <c r="I21" s="378">
        <f t="shared" si="0"/>
        <v>41.0625</v>
      </c>
    </row>
    <row r="22" spans="1:9" s="116" customFormat="1" ht="14.25">
      <c r="A22" s="963"/>
      <c r="B22" s="964"/>
      <c r="C22" s="964"/>
      <c r="D22" s="964"/>
      <c r="E22" s="964"/>
      <c r="F22" s="965"/>
      <c r="G22" s="400"/>
      <c r="H22" s="389"/>
      <c r="I22" s="395"/>
    </row>
    <row r="23" spans="1:9" s="116" customFormat="1" thickBot="1">
      <c r="A23" s="950" t="s">
        <v>282</v>
      </c>
      <c r="B23" s="951"/>
      <c r="C23" s="951"/>
      <c r="D23" s="951"/>
      <c r="E23" s="951"/>
      <c r="F23" s="952"/>
      <c r="G23" s="401">
        <f>G18+G19+G20+G21</f>
        <v>980000</v>
      </c>
      <c r="H23" s="396">
        <f>H18+H19+H20+H21</f>
        <v>82125</v>
      </c>
      <c r="I23" s="397">
        <f>H23/G23*100</f>
        <v>8.3801020408163271</v>
      </c>
    </row>
    <row r="24" spans="1:9" s="116" customFormat="1" ht="15.75" customHeight="1" thickBot="1">
      <c r="A24" s="950" t="s">
        <v>283</v>
      </c>
      <c r="B24" s="951"/>
      <c r="C24" s="951"/>
      <c r="D24" s="951"/>
      <c r="E24" s="951"/>
      <c r="F24" s="953"/>
      <c r="G24" s="278">
        <f>G14+G23</f>
        <v>1050000</v>
      </c>
      <c r="H24" s="278">
        <f>H14+H23</f>
        <v>179840.86</v>
      </c>
      <c r="I24" s="278">
        <f>H24/G24*100</f>
        <v>17.127700952380952</v>
      </c>
    </row>
    <row r="25" spans="1:9" s="116" customFormat="1" ht="15.75" customHeight="1" thickBot="1">
      <c r="A25" s="317"/>
      <c r="B25" s="317"/>
      <c r="C25" s="317"/>
      <c r="D25" s="317"/>
      <c r="E25" s="317"/>
      <c r="F25" s="317"/>
      <c r="G25" s="279"/>
      <c r="H25" s="279"/>
      <c r="I25" s="279"/>
    </row>
    <row r="26" spans="1:9" s="116" customFormat="1" thickBot="1">
      <c r="A26" s="954" t="s">
        <v>284</v>
      </c>
      <c r="B26" s="955"/>
      <c r="C26" s="955"/>
      <c r="D26" s="955"/>
      <c r="E26" s="955"/>
      <c r="F26" s="955"/>
      <c r="G26" s="955"/>
      <c r="H26" s="955"/>
      <c r="I26" s="956"/>
    </row>
    <row r="27" spans="1:9" s="116" customFormat="1" ht="14.25">
      <c r="A27" s="280"/>
      <c r="B27" s="281"/>
      <c r="C27" s="281"/>
      <c r="D27" s="281"/>
      <c r="E27" s="281"/>
      <c r="F27" s="281"/>
      <c r="G27" s="270"/>
      <c r="H27" s="270"/>
      <c r="I27" s="270"/>
    </row>
    <row r="28" spans="1:9" s="268" customFormat="1" ht="48">
      <c r="A28" s="589" t="s">
        <v>270</v>
      </c>
      <c r="B28" s="524" t="s">
        <v>271</v>
      </c>
      <c r="C28" s="524" t="s">
        <v>272</v>
      </c>
      <c r="D28" s="524" t="s">
        <v>273</v>
      </c>
      <c r="E28" s="524" t="s">
        <v>274</v>
      </c>
      <c r="F28" s="524" t="s">
        <v>275</v>
      </c>
      <c r="G28" s="524" t="s">
        <v>548</v>
      </c>
      <c r="H28" s="524" t="s">
        <v>699</v>
      </c>
      <c r="I28" s="524" t="s">
        <v>700</v>
      </c>
    </row>
    <row r="29" spans="1:9" s="116" customFormat="1" thickBot="1">
      <c r="A29" s="282"/>
      <c r="B29" s="283"/>
      <c r="C29" s="283"/>
      <c r="D29" s="283"/>
      <c r="E29" s="283"/>
      <c r="F29" s="283"/>
      <c r="G29" s="284"/>
      <c r="H29" s="284"/>
      <c r="I29" s="284"/>
    </row>
    <row r="30" spans="1:9" s="116" customFormat="1" ht="84.75" thickBot="1">
      <c r="A30" s="276"/>
      <c r="B30" s="285" t="s">
        <v>286</v>
      </c>
      <c r="C30" s="286" t="s">
        <v>289</v>
      </c>
      <c r="D30" s="286" t="s">
        <v>291</v>
      </c>
      <c r="E30" s="286" t="s">
        <v>147</v>
      </c>
      <c r="F30" s="286" t="s">
        <v>146</v>
      </c>
      <c r="G30" s="287">
        <v>100000</v>
      </c>
      <c r="H30" s="287">
        <v>0</v>
      </c>
      <c r="I30" s="287">
        <f>H30/G30*100</f>
        <v>0</v>
      </c>
    </row>
    <row r="31" spans="1:9" s="116" customFormat="1" ht="66" customHeight="1" thickBot="1">
      <c r="A31" s="651"/>
      <c r="B31" s="285" t="s">
        <v>661</v>
      </c>
      <c r="C31" s="286" t="s">
        <v>662</v>
      </c>
      <c r="D31" s="286" t="s">
        <v>291</v>
      </c>
      <c r="E31" s="655" t="s">
        <v>571</v>
      </c>
      <c r="F31" s="288" t="s">
        <v>564</v>
      </c>
      <c r="G31" s="289">
        <v>400000</v>
      </c>
      <c r="H31" s="289">
        <v>387422.51</v>
      </c>
      <c r="I31" s="287">
        <f t="shared" ref="I31:I37" si="1">H31/G31*100</f>
        <v>96.855627500000011</v>
      </c>
    </row>
    <row r="32" spans="1:9" s="116" customFormat="1" ht="78" customHeight="1" thickBot="1">
      <c r="A32" s="651"/>
      <c r="B32" s="285" t="s">
        <v>688</v>
      </c>
      <c r="C32" s="286" t="s">
        <v>689</v>
      </c>
      <c r="D32" s="446" t="s">
        <v>291</v>
      </c>
      <c r="E32" s="301" t="s">
        <v>663</v>
      </c>
      <c r="F32" s="288" t="s">
        <v>660</v>
      </c>
      <c r="G32" s="289">
        <v>50000</v>
      </c>
      <c r="H32" s="289">
        <v>24900</v>
      </c>
      <c r="I32" s="287">
        <f t="shared" si="1"/>
        <v>49.8</v>
      </c>
    </row>
    <row r="33" spans="1:9" s="116" customFormat="1" ht="112.5" customHeight="1" thickBot="1">
      <c r="A33" s="276" t="s">
        <v>285</v>
      </c>
      <c r="B33" s="285" t="s">
        <v>510</v>
      </c>
      <c r="C33" s="286" t="s">
        <v>290</v>
      </c>
      <c r="D33" s="286" t="s">
        <v>245</v>
      </c>
      <c r="E33" s="286" t="s">
        <v>292</v>
      </c>
      <c r="F33" s="288" t="s">
        <v>149</v>
      </c>
      <c r="G33" s="289">
        <v>2000000</v>
      </c>
      <c r="H33" s="289">
        <v>0</v>
      </c>
      <c r="I33" s="287">
        <f t="shared" si="1"/>
        <v>0</v>
      </c>
    </row>
    <row r="34" spans="1:9" s="116" customFormat="1" ht="56.25" customHeight="1" thickBot="1">
      <c r="A34" s="276"/>
      <c r="B34" s="652" t="s">
        <v>287</v>
      </c>
      <c r="C34" s="288" t="s">
        <v>290</v>
      </c>
      <c r="D34" s="288" t="s">
        <v>245</v>
      </c>
      <c r="E34" s="288" t="s">
        <v>246</v>
      </c>
      <c r="F34" s="272" t="s">
        <v>151</v>
      </c>
      <c r="G34" s="271">
        <v>950000</v>
      </c>
      <c r="H34" s="271">
        <v>0</v>
      </c>
      <c r="I34" s="287">
        <f t="shared" si="1"/>
        <v>0</v>
      </c>
    </row>
    <row r="35" spans="1:9" s="116" customFormat="1" ht="60" customHeight="1" thickBot="1">
      <c r="A35" s="276"/>
      <c r="B35" s="285" t="s">
        <v>288</v>
      </c>
      <c r="C35" s="286" t="s">
        <v>290</v>
      </c>
      <c r="D35" s="286" t="s">
        <v>245</v>
      </c>
      <c r="E35" s="286" t="s">
        <v>293</v>
      </c>
      <c r="F35" s="655" t="s">
        <v>153</v>
      </c>
      <c r="G35" s="315">
        <v>1480000</v>
      </c>
      <c r="H35" s="659">
        <v>1292271.1399999999</v>
      </c>
      <c r="I35" s="287">
        <f t="shared" si="1"/>
        <v>87.315617567567557</v>
      </c>
    </row>
    <row r="36" spans="1:9" s="116" customFormat="1" hidden="1" thickBot="1">
      <c r="A36" s="371"/>
      <c r="B36" s="302"/>
      <c r="C36" s="302"/>
      <c r="D36" s="302"/>
      <c r="E36" s="302"/>
      <c r="F36" s="302"/>
      <c r="G36" s="656"/>
      <c r="H36" s="657"/>
      <c r="I36" s="287" t="e">
        <f t="shared" si="1"/>
        <v>#DIV/0!</v>
      </c>
    </row>
    <row r="37" spans="1:9" s="116" customFormat="1" ht="60.75" thickBot="1">
      <c r="A37" s="372"/>
      <c r="B37" s="303" t="s">
        <v>288</v>
      </c>
      <c r="C37" s="303" t="s">
        <v>290</v>
      </c>
      <c r="D37" s="303" t="s">
        <v>245</v>
      </c>
      <c r="E37" s="303" t="s">
        <v>392</v>
      </c>
      <c r="F37" s="303" t="s">
        <v>382</v>
      </c>
      <c r="G37" s="373">
        <v>150000</v>
      </c>
      <c r="H37" s="374">
        <v>0</v>
      </c>
      <c r="I37" s="287">
        <f t="shared" si="1"/>
        <v>0</v>
      </c>
    </row>
    <row r="38" spans="1:9" s="116" customFormat="1" ht="14.25" customHeight="1" thickBot="1">
      <c r="A38" s="941" t="s">
        <v>294</v>
      </c>
      <c r="B38" s="942"/>
      <c r="C38" s="942"/>
      <c r="D38" s="942"/>
      <c r="E38" s="942"/>
      <c r="F38" s="943"/>
      <c r="G38" s="464">
        <f>G30+G31+G32+G33+G34+G35+G37</f>
        <v>5130000</v>
      </c>
      <c r="H38" s="464">
        <f>H30+H31+H32+H33+H34+H35+H37</f>
        <v>1704593.65</v>
      </c>
      <c r="I38" s="464">
        <f>H38/G38*100</f>
        <v>33.227946393762181</v>
      </c>
    </row>
    <row r="39" spans="1:9" s="116" customFormat="1" hidden="1" thickBot="1">
      <c r="A39" s="944"/>
      <c r="B39" s="945"/>
      <c r="C39" s="945"/>
      <c r="D39" s="945"/>
      <c r="E39" s="945"/>
      <c r="F39" s="946"/>
      <c r="G39" s="292"/>
      <c r="H39" s="292"/>
      <c r="I39" s="292"/>
    </row>
    <row r="40" spans="1:9" s="116" customFormat="1" ht="14.25">
      <c r="A40" s="293"/>
      <c r="B40" s="293"/>
      <c r="C40" s="293"/>
      <c r="D40" s="293"/>
      <c r="E40" s="293"/>
      <c r="F40" s="293"/>
      <c r="G40" s="294"/>
      <c r="H40" s="294"/>
      <c r="I40" s="294"/>
    </row>
    <row r="41" spans="1:9" s="267" customFormat="1" hidden="1" thickBot="1">
      <c r="A41" s="295"/>
      <c r="B41" s="295"/>
      <c r="C41" s="295"/>
      <c r="D41" s="295"/>
      <c r="E41" s="295"/>
      <c r="F41" s="295"/>
      <c r="G41" s="296"/>
      <c r="H41" s="296"/>
      <c r="I41" s="296"/>
    </row>
    <row r="42" spans="1:9" s="116" customFormat="1" thickBot="1">
      <c r="A42" s="947" t="s">
        <v>295</v>
      </c>
      <c r="B42" s="948"/>
      <c r="C42" s="948"/>
      <c r="D42" s="948"/>
      <c r="E42" s="948"/>
      <c r="F42" s="948"/>
      <c r="G42" s="948"/>
      <c r="H42" s="948"/>
      <c r="I42" s="949"/>
    </row>
    <row r="43" spans="1:9" s="116" customFormat="1" ht="48.75" thickBot="1">
      <c r="A43" s="673"/>
      <c r="B43" s="290"/>
      <c r="C43" s="290"/>
      <c r="D43" s="290"/>
      <c r="E43" s="290"/>
      <c r="F43" s="290"/>
      <c r="G43" s="525" t="s">
        <v>548</v>
      </c>
      <c r="H43" s="525" t="s">
        <v>699</v>
      </c>
      <c r="I43" s="526" t="s">
        <v>701</v>
      </c>
    </row>
    <row r="44" spans="1:9" s="116" customFormat="1" ht="109.5" customHeight="1" thickBot="1">
      <c r="A44" s="298" t="s">
        <v>296</v>
      </c>
      <c r="B44" s="301" t="s">
        <v>301</v>
      </c>
      <c r="C44" s="286" t="s">
        <v>592</v>
      </c>
      <c r="D44" s="286" t="s">
        <v>335</v>
      </c>
      <c r="E44" s="286" t="s">
        <v>569</v>
      </c>
      <c r="F44" s="286" t="s">
        <v>568</v>
      </c>
      <c r="G44" s="287">
        <v>1000000</v>
      </c>
      <c r="H44" s="287">
        <v>0</v>
      </c>
      <c r="I44" s="527">
        <f>H44/G44*100</f>
        <v>0</v>
      </c>
    </row>
    <row r="45" spans="1:9" s="116" customFormat="1" ht="99" customHeight="1" thickBot="1">
      <c r="A45" s="277"/>
      <c r="B45" s="285" t="s">
        <v>301</v>
      </c>
      <c r="C45" s="286" t="s">
        <v>593</v>
      </c>
      <c r="D45" s="286" t="s">
        <v>335</v>
      </c>
      <c r="E45" s="286" t="s">
        <v>593</v>
      </c>
      <c r="F45" s="286" t="s">
        <v>182</v>
      </c>
      <c r="G45" s="287">
        <v>600000</v>
      </c>
      <c r="H45" s="287">
        <v>46495</v>
      </c>
      <c r="I45" s="527">
        <f t="shared" ref="I45:I83" si="2">H45/G45*100</f>
        <v>7.7491666666666665</v>
      </c>
    </row>
    <row r="46" spans="1:9" s="116" customFormat="1" ht="97.5" customHeight="1" thickBot="1">
      <c r="A46" s="277"/>
      <c r="B46" s="285" t="s">
        <v>301</v>
      </c>
      <c r="C46" s="286" t="s">
        <v>666</v>
      </c>
      <c r="D46" s="286" t="s">
        <v>335</v>
      </c>
      <c r="E46" s="286" t="s">
        <v>594</v>
      </c>
      <c r="F46" s="286" t="s">
        <v>521</v>
      </c>
      <c r="G46" s="287">
        <v>500000</v>
      </c>
      <c r="H46" s="287">
        <v>0</v>
      </c>
      <c r="I46" s="527">
        <f t="shared" si="2"/>
        <v>0</v>
      </c>
    </row>
    <row r="47" spans="1:9" s="116" customFormat="1" ht="100.5" customHeight="1" thickBot="1">
      <c r="A47" s="298"/>
      <c r="B47" s="301" t="s">
        <v>301</v>
      </c>
      <c r="C47" s="286" t="s">
        <v>665</v>
      </c>
      <c r="D47" s="286" t="s">
        <v>335</v>
      </c>
      <c r="E47" s="286" t="s">
        <v>664</v>
      </c>
      <c r="F47" s="286" t="s">
        <v>650</v>
      </c>
      <c r="G47" s="287">
        <v>1000000</v>
      </c>
      <c r="H47" s="287">
        <v>0</v>
      </c>
      <c r="I47" s="527">
        <f t="shared" si="2"/>
        <v>0</v>
      </c>
    </row>
    <row r="48" spans="1:9" s="116" customFormat="1" ht="63" customHeight="1" thickBot="1">
      <c r="A48" s="297"/>
      <c r="B48" s="285" t="s">
        <v>672</v>
      </c>
      <c r="C48" s="675" t="s">
        <v>673</v>
      </c>
      <c r="D48" s="675" t="s">
        <v>335</v>
      </c>
      <c r="E48" s="675" t="s">
        <v>647</v>
      </c>
      <c r="F48" s="675" t="s">
        <v>644</v>
      </c>
      <c r="G48" s="676">
        <v>200000</v>
      </c>
      <c r="H48" s="676">
        <v>0</v>
      </c>
      <c r="I48" s="527">
        <f t="shared" si="2"/>
        <v>0</v>
      </c>
    </row>
    <row r="49" spans="1:14" s="116" customFormat="1" thickBot="1">
      <c r="A49" s="277" t="s">
        <v>297</v>
      </c>
      <c r="B49" s="660"/>
      <c r="C49" s="660"/>
      <c r="D49" s="660"/>
      <c r="E49" s="660"/>
      <c r="F49" s="660"/>
      <c r="G49" s="661"/>
      <c r="H49" s="661"/>
      <c r="I49" s="527"/>
    </row>
    <row r="50" spans="1:14" s="116" customFormat="1" ht="84.75" thickBot="1">
      <c r="A50" s="277" t="s">
        <v>298</v>
      </c>
      <c r="B50" s="467" t="s">
        <v>511</v>
      </c>
      <c r="C50" s="288" t="s">
        <v>326</v>
      </c>
      <c r="D50" s="288" t="s">
        <v>318</v>
      </c>
      <c r="E50" s="288" t="s">
        <v>321</v>
      </c>
      <c r="F50" s="288" t="s">
        <v>176</v>
      </c>
      <c r="G50" s="289">
        <v>300000</v>
      </c>
      <c r="H50" s="289">
        <v>166280</v>
      </c>
      <c r="I50" s="527">
        <f t="shared" si="2"/>
        <v>55.426666666666669</v>
      </c>
    </row>
    <row r="51" spans="1:14" s="116" customFormat="1" ht="53.25" customHeight="1" thickBot="1">
      <c r="A51" s="298"/>
      <c r="B51" s="301" t="s">
        <v>396</v>
      </c>
      <c r="C51" s="288" t="s">
        <v>310</v>
      </c>
      <c r="D51" s="288" t="s">
        <v>318</v>
      </c>
      <c r="E51" s="288" t="s">
        <v>249</v>
      </c>
      <c r="F51" s="288" t="s">
        <v>264</v>
      </c>
      <c r="G51" s="289">
        <v>200000</v>
      </c>
      <c r="H51" s="289">
        <v>0</v>
      </c>
      <c r="I51" s="527">
        <f t="shared" si="2"/>
        <v>0</v>
      </c>
    </row>
    <row r="52" spans="1:14" s="116" customFormat="1" ht="60.75" customHeight="1" thickBot="1">
      <c r="A52" s="298"/>
      <c r="B52" s="301" t="s">
        <v>703</v>
      </c>
      <c r="C52" s="301" t="s">
        <v>313</v>
      </c>
      <c r="D52" s="301" t="s">
        <v>318</v>
      </c>
      <c r="E52" s="301" t="s">
        <v>595</v>
      </c>
      <c r="F52" s="301" t="s">
        <v>565</v>
      </c>
      <c r="G52" s="315">
        <v>200000</v>
      </c>
      <c r="H52" s="312">
        <v>0</v>
      </c>
      <c r="I52" s="527">
        <f t="shared" si="2"/>
        <v>0</v>
      </c>
    </row>
    <row r="53" spans="1:14" s="116" customFormat="1" ht="48.75" thickBot="1">
      <c r="A53" s="277"/>
      <c r="B53" s="468" t="s">
        <v>302</v>
      </c>
      <c r="C53" s="468" t="s">
        <v>311</v>
      </c>
      <c r="D53" s="468" t="s">
        <v>318</v>
      </c>
      <c r="E53" s="468" t="s">
        <v>180</v>
      </c>
      <c r="F53" s="468" t="s">
        <v>179</v>
      </c>
      <c r="G53" s="309">
        <v>250000</v>
      </c>
      <c r="H53" s="861">
        <v>41750</v>
      </c>
      <c r="I53" s="527">
        <f t="shared" si="2"/>
        <v>16.7</v>
      </c>
    </row>
    <row r="54" spans="1:14" s="116" customFormat="1" ht="73.5" customHeight="1" thickBot="1">
      <c r="A54" s="277"/>
      <c r="B54" s="474" t="s">
        <v>303</v>
      </c>
      <c r="C54" s="474" t="s">
        <v>312</v>
      </c>
      <c r="D54" s="474" t="s">
        <v>318</v>
      </c>
      <c r="E54" s="474" t="s">
        <v>325</v>
      </c>
      <c r="F54" s="474" t="s">
        <v>250</v>
      </c>
      <c r="G54" s="658">
        <v>200000</v>
      </c>
      <c r="H54" s="861">
        <v>0</v>
      </c>
      <c r="I54" s="527">
        <f t="shared" si="2"/>
        <v>0</v>
      </c>
    </row>
    <row r="55" spans="1:14" s="116" customFormat="1" ht="48.75" thickBot="1">
      <c r="A55" s="277"/>
      <c r="B55" s="301" t="s">
        <v>596</v>
      </c>
      <c r="C55" s="301" t="s">
        <v>597</v>
      </c>
      <c r="D55" s="301" t="s">
        <v>318</v>
      </c>
      <c r="E55" s="301" t="s">
        <v>567</v>
      </c>
      <c r="F55" s="301" t="s">
        <v>265</v>
      </c>
      <c r="G55" s="315">
        <v>200000</v>
      </c>
      <c r="H55" s="315">
        <v>0</v>
      </c>
      <c r="I55" s="527">
        <f t="shared" si="2"/>
        <v>0</v>
      </c>
    </row>
    <row r="56" spans="1:14" s="116" customFormat="1" ht="48.75" thickBot="1">
      <c r="A56" s="277"/>
      <c r="B56" s="304" t="s">
        <v>596</v>
      </c>
      <c r="C56" s="288" t="s">
        <v>597</v>
      </c>
      <c r="D56" s="288" t="s">
        <v>318</v>
      </c>
      <c r="E56" s="288" t="s">
        <v>570</v>
      </c>
      <c r="F56" s="288" t="s">
        <v>332</v>
      </c>
      <c r="G56" s="289">
        <v>500000</v>
      </c>
      <c r="H56" s="289">
        <v>0</v>
      </c>
      <c r="I56" s="527">
        <f t="shared" si="2"/>
        <v>0</v>
      </c>
    </row>
    <row r="57" spans="1:14" s="116" customFormat="1" ht="60.75" thickBot="1">
      <c r="A57" s="277"/>
      <c r="B57" s="301" t="s">
        <v>305</v>
      </c>
      <c r="C57" s="288" t="s">
        <v>313</v>
      </c>
      <c r="D57" s="288" t="s">
        <v>318</v>
      </c>
      <c r="E57" s="288" t="s">
        <v>393</v>
      </c>
      <c r="F57" s="288" t="s">
        <v>184</v>
      </c>
      <c r="G57" s="289">
        <v>400000</v>
      </c>
      <c r="H57" s="374">
        <v>0</v>
      </c>
      <c r="I57" s="527">
        <f t="shared" si="2"/>
        <v>0</v>
      </c>
    </row>
    <row r="58" spans="1:14" s="116" customFormat="1" ht="53.25" customHeight="1" thickBot="1">
      <c r="A58" s="476"/>
      <c r="B58" s="301" t="s">
        <v>525</v>
      </c>
      <c r="C58" s="301" t="s">
        <v>326</v>
      </c>
      <c r="D58" s="301" t="s">
        <v>397</v>
      </c>
      <c r="E58" s="301" t="s">
        <v>398</v>
      </c>
      <c r="F58" s="301" t="s">
        <v>186</v>
      </c>
      <c r="G58" s="315">
        <v>4000000</v>
      </c>
      <c r="H58" s="315">
        <v>24750</v>
      </c>
      <c r="I58" s="527">
        <f t="shared" si="2"/>
        <v>0.61875000000000002</v>
      </c>
    </row>
    <row r="59" spans="1:14" s="116" customFormat="1" ht="53.25" customHeight="1" thickBot="1">
      <c r="A59" s="476"/>
      <c r="B59" s="301" t="s">
        <v>690</v>
      </c>
      <c r="C59" s="301" t="s">
        <v>597</v>
      </c>
      <c r="D59" s="301" t="s">
        <v>397</v>
      </c>
      <c r="E59" s="301" t="s">
        <v>516</v>
      </c>
      <c r="F59" s="301" t="s">
        <v>531</v>
      </c>
      <c r="G59" s="315">
        <v>150000</v>
      </c>
      <c r="H59" s="315">
        <v>0</v>
      </c>
      <c r="I59" s="527">
        <f t="shared" si="2"/>
        <v>0</v>
      </c>
    </row>
    <row r="60" spans="1:14" s="116" customFormat="1" ht="72.75" thickBot="1">
      <c r="A60" s="298"/>
      <c r="B60" s="301" t="s">
        <v>304</v>
      </c>
      <c r="C60" s="301" t="s">
        <v>526</v>
      </c>
      <c r="D60" s="301" t="s">
        <v>397</v>
      </c>
      <c r="E60" s="301" t="s">
        <v>635</v>
      </c>
      <c r="F60" s="301" t="s">
        <v>634</v>
      </c>
      <c r="G60" s="315">
        <v>200000</v>
      </c>
      <c r="H60" s="315">
        <v>0</v>
      </c>
      <c r="I60" s="527">
        <f t="shared" si="2"/>
        <v>0</v>
      </c>
    </row>
    <row r="61" spans="1:14" s="116" customFormat="1" ht="72.75" thickBot="1">
      <c r="A61" s="473"/>
      <c r="B61" s="301" t="s">
        <v>304</v>
      </c>
      <c r="C61" s="301" t="s">
        <v>526</v>
      </c>
      <c r="D61" s="301" t="s">
        <v>397</v>
      </c>
      <c r="E61" s="301" t="s">
        <v>667</v>
      </c>
      <c r="F61" s="301" t="s">
        <v>636</v>
      </c>
      <c r="G61" s="315">
        <v>300000</v>
      </c>
      <c r="H61" s="315">
        <v>0</v>
      </c>
      <c r="I61" s="527">
        <f t="shared" si="2"/>
        <v>0</v>
      </c>
    </row>
    <row r="62" spans="1:14" s="116" customFormat="1" ht="72.75" thickBot="1">
      <c r="A62" s="473"/>
      <c r="B62" s="301" t="s">
        <v>304</v>
      </c>
      <c r="C62" s="301" t="s">
        <v>526</v>
      </c>
      <c r="D62" s="301" t="s">
        <v>397</v>
      </c>
      <c r="E62" s="301" t="s">
        <v>668</v>
      </c>
      <c r="F62" s="301" t="s">
        <v>652</v>
      </c>
      <c r="G62" s="315">
        <v>250000</v>
      </c>
      <c r="H62" s="315">
        <v>0</v>
      </c>
      <c r="I62" s="527">
        <f t="shared" si="2"/>
        <v>0</v>
      </c>
    </row>
    <row r="63" spans="1:14" s="116" customFormat="1" ht="48.75" thickBot="1">
      <c r="A63" s="473"/>
      <c r="B63" s="301" t="s">
        <v>669</v>
      </c>
      <c r="C63" s="301" t="s">
        <v>670</v>
      </c>
      <c r="D63" s="301" t="s">
        <v>318</v>
      </c>
      <c r="E63" s="301" t="s">
        <v>649</v>
      </c>
      <c r="F63" s="301" t="s">
        <v>648</v>
      </c>
      <c r="G63" s="315">
        <v>150000</v>
      </c>
      <c r="H63" s="315">
        <v>0</v>
      </c>
      <c r="I63" s="527">
        <f t="shared" si="2"/>
        <v>0</v>
      </c>
    </row>
    <row r="64" spans="1:14" s="116" customFormat="1" ht="87" customHeight="1" thickBot="1">
      <c r="A64" s="380"/>
      <c r="B64" s="285" t="s">
        <v>306</v>
      </c>
      <c r="C64" s="286" t="s">
        <v>326</v>
      </c>
      <c r="D64" s="286" t="s">
        <v>319</v>
      </c>
      <c r="E64" s="286" t="s">
        <v>260</v>
      </c>
      <c r="F64" s="286" t="s">
        <v>191</v>
      </c>
      <c r="G64" s="287">
        <v>6100000</v>
      </c>
      <c r="H64" s="287">
        <v>1254835.79</v>
      </c>
      <c r="I64" s="527">
        <f t="shared" si="2"/>
        <v>20.571078524590163</v>
      </c>
      <c r="N64" s="267"/>
    </row>
    <row r="65" spans="1:14" s="116" customFormat="1" ht="11.25" customHeight="1" thickBot="1">
      <c r="A65" s="428" t="s">
        <v>299</v>
      </c>
      <c r="B65" s="302"/>
      <c r="C65" s="308"/>
      <c r="D65" s="308"/>
      <c r="E65" s="305"/>
      <c r="F65" s="305"/>
      <c r="G65" s="308"/>
      <c r="H65" s="308"/>
      <c r="I65" s="527"/>
      <c r="N65" s="267"/>
    </row>
    <row r="66" spans="1:14" s="116" customFormat="1" ht="90.75" customHeight="1" thickBot="1">
      <c r="A66" s="465" t="s">
        <v>300</v>
      </c>
      <c r="B66" s="301" t="s">
        <v>307</v>
      </c>
      <c r="C66" s="474" t="s">
        <v>314</v>
      </c>
      <c r="D66" s="474" t="s">
        <v>318</v>
      </c>
      <c r="E66" s="474" t="s">
        <v>247</v>
      </c>
      <c r="F66" s="474" t="s">
        <v>171</v>
      </c>
      <c r="G66" s="658">
        <v>0</v>
      </c>
      <c r="H66" s="861">
        <v>0</v>
      </c>
      <c r="I66" s="527">
        <v>0</v>
      </c>
    </row>
    <row r="67" spans="1:14" s="116" customFormat="1" ht="52.5" customHeight="1" thickBot="1">
      <c r="A67" s="277"/>
      <c r="B67" s="288" t="s">
        <v>308</v>
      </c>
      <c r="C67" s="288" t="s">
        <v>315</v>
      </c>
      <c r="D67" s="300" t="s">
        <v>318</v>
      </c>
      <c r="E67" s="288" t="s">
        <v>248</v>
      </c>
      <c r="F67" s="288" t="s">
        <v>173</v>
      </c>
      <c r="G67" s="289">
        <v>2200000</v>
      </c>
      <c r="H67" s="289">
        <v>0</v>
      </c>
      <c r="I67" s="527">
        <f t="shared" si="2"/>
        <v>0</v>
      </c>
    </row>
    <row r="68" spans="1:14" s="116" customFormat="1" ht="11.25" hidden="1" customHeight="1">
      <c r="A68" s="277"/>
      <c r="B68" s="302"/>
      <c r="C68" s="302"/>
      <c r="D68" s="426"/>
      <c r="E68" s="302"/>
      <c r="F68" s="302"/>
      <c r="G68" s="306"/>
      <c r="H68" s="306"/>
      <c r="I68" s="527" t="e">
        <f t="shared" si="2"/>
        <v>#DIV/0!</v>
      </c>
    </row>
    <row r="69" spans="1:14" s="116" customFormat="1" ht="62.25" customHeight="1" thickBot="1">
      <c r="A69" s="298"/>
      <c r="B69" s="301" t="str">
        <f>B66</f>
        <v xml:space="preserve">Poboljšanje poslovne infrastrukture i potpora poduzetnicima </v>
      </c>
      <c r="C69" s="303" t="s">
        <v>326</v>
      </c>
      <c r="D69" s="427" t="str">
        <f>D67</f>
        <v>Razvitak gospodarstva i izgradnja kap.objekata</v>
      </c>
      <c r="E69" s="303" t="s">
        <v>454</v>
      </c>
      <c r="F69" s="303" t="s">
        <v>530</v>
      </c>
      <c r="G69" s="310">
        <v>150000</v>
      </c>
      <c r="H69" s="310">
        <v>0</v>
      </c>
      <c r="I69" s="527">
        <f t="shared" si="2"/>
        <v>0</v>
      </c>
    </row>
    <row r="70" spans="1:14" s="116" customFormat="1" ht="62.25" customHeight="1" thickBot="1">
      <c r="A70" s="298"/>
      <c r="B70" s="301" t="s">
        <v>307</v>
      </c>
      <c r="C70" s="301" t="s">
        <v>315</v>
      </c>
      <c r="D70" s="674" t="s">
        <v>318</v>
      </c>
      <c r="E70" s="301" t="s">
        <v>643</v>
      </c>
      <c r="F70" s="301" t="s">
        <v>642</v>
      </c>
      <c r="G70" s="315">
        <v>200000</v>
      </c>
      <c r="H70" s="315">
        <v>0</v>
      </c>
      <c r="I70" s="527">
        <f t="shared" si="2"/>
        <v>0</v>
      </c>
    </row>
    <row r="71" spans="1:14" s="116" customFormat="1" ht="21" customHeight="1" thickBot="1">
      <c r="A71" s="402"/>
      <c r="B71" s="446"/>
      <c r="C71" s="446"/>
      <c r="D71" s="477"/>
      <c r="E71" s="446"/>
      <c r="F71" s="446"/>
      <c r="G71" s="475"/>
      <c r="H71" s="475"/>
      <c r="I71" s="527"/>
    </row>
    <row r="72" spans="1:14" s="116" customFormat="1" thickBot="1">
      <c r="A72" s="277"/>
      <c r="B72" s="304"/>
      <c r="C72" s="311"/>
      <c r="D72" s="304"/>
      <c r="E72" s="304"/>
      <c r="F72" s="316"/>
      <c r="G72" s="307"/>
      <c r="H72" s="307"/>
      <c r="I72" s="527"/>
    </row>
    <row r="73" spans="1:14" s="116" customFormat="1" ht="66.75" customHeight="1" thickBot="1">
      <c r="A73" s="277"/>
      <c r="B73" s="303" t="s">
        <v>394</v>
      </c>
      <c r="C73" s="303" t="s">
        <v>316</v>
      </c>
      <c r="D73" s="303" t="s">
        <v>320</v>
      </c>
      <c r="E73" s="303" t="s">
        <v>507</v>
      </c>
      <c r="F73" s="303" t="s">
        <v>170</v>
      </c>
      <c r="G73" s="310">
        <v>500000</v>
      </c>
      <c r="H73" s="310">
        <v>38209.379999999997</v>
      </c>
      <c r="I73" s="527">
        <f t="shared" si="2"/>
        <v>7.641875999999999</v>
      </c>
    </row>
    <row r="74" spans="1:14" s="116" customFormat="1" ht="66.75" customHeight="1" thickBot="1">
      <c r="A74" s="277"/>
      <c r="B74" s="303" t="s">
        <v>309</v>
      </c>
      <c r="C74" s="303" t="s">
        <v>317</v>
      </c>
      <c r="D74" s="303" t="s">
        <v>408</v>
      </c>
      <c r="E74" s="299" t="s">
        <v>671</v>
      </c>
      <c r="F74" s="303" t="s">
        <v>366</v>
      </c>
      <c r="G74" s="310">
        <v>24000</v>
      </c>
      <c r="H74" s="315">
        <v>0</v>
      </c>
      <c r="I74" s="527">
        <f t="shared" si="2"/>
        <v>0</v>
      </c>
    </row>
    <row r="75" spans="1:14" s="116" customFormat="1" ht="78.75" customHeight="1" thickBot="1">
      <c r="A75" s="277" t="s">
        <v>436</v>
      </c>
      <c r="B75" s="302" t="s">
        <v>401</v>
      </c>
      <c r="C75" s="302" t="s">
        <v>317</v>
      </c>
      <c r="D75" s="302" t="s">
        <v>409</v>
      </c>
      <c r="E75" s="302" t="s">
        <v>437</v>
      </c>
      <c r="F75" s="302" t="s">
        <v>367</v>
      </c>
      <c r="G75" s="306">
        <v>2000000</v>
      </c>
      <c r="H75" s="306">
        <v>4264872.68</v>
      </c>
      <c r="I75" s="527">
        <f t="shared" si="2"/>
        <v>213.24363399999999</v>
      </c>
    </row>
    <row r="76" spans="1:14" s="116" customFormat="1" ht="72.75" thickBot="1">
      <c r="A76" s="277"/>
      <c r="B76" s="301" t="s">
        <v>402</v>
      </c>
      <c r="C76" s="302" t="s">
        <v>411</v>
      </c>
      <c r="D76" s="302" t="s">
        <v>408</v>
      </c>
      <c r="E76" s="302" t="s">
        <v>438</v>
      </c>
      <c r="F76" s="302" t="s">
        <v>368</v>
      </c>
      <c r="G76" s="306">
        <v>2000000</v>
      </c>
      <c r="H76" s="306">
        <v>3050042.63</v>
      </c>
      <c r="I76" s="527">
        <f t="shared" si="2"/>
        <v>152.50213150000002</v>
      </c>
    </row>
    <row r="77" spans="1:14" s="116" customFormat="1" ht="52.5" customHeight="1" thickBot="1">
      <c r="A77" s="277"/>
      <c r="B77" s="301" t="s">
        <v>402</v>
      </c>
      <c r="C77" s="302" t="s">
        <v>411</v>
      </c>
      <c r="D77" s="302" t="s">
        <v>408</v>
      </c>
      <c r="E77" s="302" t="s">
        <v>536</v>
      </c>
      <c r="F77" s="302" t="s">
        <v>369</v>
      </c>
      <c r="G77" s="306">
        <v>438000</v>
      </c>
      <c r="H77" s="306">
        <v>0</v>
      </c>
      <c r="I77" s="527">
        <f t="shared" si="2"/>
        <v>0</v>
      </c>
    </row>
    <row r="78" spans="1:14" s="116" customFormat="1" ht="50.25" customHeight="1" thickBot="1">
      <c r="A78" s="277"/>
      <c r="B78" s="301" t="s">
        <v>402</v>
      </c>
      <c r="C78" s="302" t="s">
        <v>411</v>
      </c>
      <c r="D78" s="302" t="s">
        <v>408</v>
      </c>
      <c r="E78" s="302" t="s">
        <v>439</v>
      </c>
      <c r="F78" s="302" t="s">
        <v>370</v>
      </c>
      <c r="G78" s="306">
        <v>0</v>
      </c>
      <c r="H78" s="306">
        <v>0</v>
      </c>
      <c r="I78" s="527">
        <v>0</v>
      </c>
    </row>
    <row r="79" spans="1:14" s="116" customFormat="1" ht="50.25" customHeight="1" thickBot="1">
      <c r="A79" s="277"/>
      <c r="B79" s="301" t="s">
        <v>401</v>
      </c>
      <c r="C79" s="301" t="s">
        <v>399</v>
      </c>
      <c r="D79" s="301" t="s">
        <v>408</v>
      </c>
      <c r="E79" s="301" t="s">
        <v>400</v>
      </c>
      <c r="F79" s="301" t="s">
        <v>425</v>
      </c>
      <c r="G79" s="315">
        <v>26500000</v>
      </c>
      <c r="H79" s="315">
        <v>4871781</v>
      </c>
      <c r="I79" s="527">
        <f t="shared" si="2"/>
        <v>18.384079245283019</v>
      </c>
    </row>
    <row r="80" spans="1:14" s="116" customFormat="1" ht="50.25" customHeight="1" thickBot="1">
      <c r="A80" s="277"/>
      <c r="B80" s="301" t="s">
        <v>401</v>
      </c>
      <c r="C80" s="302" t="s">
        <v>399</v>
      </c>
      <c r="D80" s="302" t="s">
        <v>408</v>
      </c>
      <c r="E80" s="302" t="s">
        <v>440</v>
      </c>
      <c r="F80" s="302" t="s">
        <v>428</v>
      </c>
      <c r="G80" s="306">
        <v>750000</v>
      </c>
      <c r="H80" s="306">
        <v>0</v>
      </c>
      <c r="I80" s="527">
        <f t="shared" si="2"/>
        <v>0</v>
      </c>
    </row>
    <row r="81" spans="1:9" s="116" customFormat="1" ht="63" customHeight="1" thickBot="1">
      <c r="A81" s="476"/>
      <c r="B81" s="302" t="s">
        <v>401</v>
      </c>
      <c r="C81" s="302" t="s">
        <v>399</v>
      </c>
      <c r="D81" s="302" t="s">
        <v>408</v>
      </c>
      <c r="E81" s="302" t="s">
        <v>503</v>
      </c>
      <c r="F81" s="302" t="s">
        <v>462</v>
      </c>
      <c r="G81" s="306">
        <v>2090000</v>
      </c>
      <c r="H81" s="306">
        <v>0</v>
      </c>
      <c r="I81" s="527">
        <f t="shared" si="2"/>
        <v>0</v>
      </c>
    </row>
    <row r="82" spans="1:9" s="116" customFormat="1" ht="61.5" customHeight="1" thickBot="1">
      <c r="A82" s="476"/>
      <c r="B82" s="302" t="s">
        <v>401</v>
      </c>
      <c r="C82" s="302" t="s">
        <v>399</v>
      </c>
      <c r="D82" s="302" t="s">
        <v>408</v>
      </c>
      <c r="E82" s="302" t="s">
        <v>481</v>
      </c>
      <c r="F82" s="302" t="s">
        <v>472</v>
      </c>
      <c r="G82" s="306">
        <v>485000</v>
      </c>
      <c r="H82" s="306">
        <v>0</v>
      </c>
      <c r="I82" s="527">
        <f t="shared" si="2"/>
        <v>0</v>
      </c>
    </row>
    <row r="83" spans="1:9" s="116" customFormat="1" ht="62.25" customHeight="1" thickBot="1">
      <c r="A83" s="297"/>
      <c r="B83" s="301" t="s">
        <v>401</v>
      </c>
      <c r="C83" s="301" t="s">
        <v>399</v>
      </c>
      <c r="D83" s="301" t="s">
        <v>408</v>
      </c>
      <c r="E83" s="446" t="s">
        <v>504</v>
      </c>
      <c r="F83" s="301" t="s">
        <v>473</v>
      </c>
      <c r="G83" s="315">
        <v>290000</v>
      </c>
      <c r="H83" s="315">
        <v>0</v>
      </c>
      <c r="I83" s="527">
        <f t="shared" si="2"/>
        <v>0</v>
      </c>
    </row>
    <row r="84" spans="1:9" s="116" customFormat="1" ht="15" customHeight="1" thickBot="1">
      <c r="A84" s="941" t="s">
        <v>322</v>
      </c>
      <c r="B84" s="942"/>
      <c r="C84" s="942"/>
      <c r="D84" s="942"/>
      <c r="E84" s="942"/>
      <c r="F84" s="978"/>
      <c r="G84" s="401">
        <f>G44+G45+G46+G47+G48+G50+G51+G52+G53+G54+G55+G56+G57+G58+G59+G60+G61+G62+G63+G64+G66+G67+G69+G70+G73+G74+G75+G76+G77+G78+G79+G80+G81+G82+G83</f>
        <v>54327000</v>
      </c>
      <c r="H84" s="401">
        <f>SUM(H44:H83)</f>
        <v>13759016.48</v>
      </c>
      <c r="I84" s="445">
        <f>H84/G84*100</f>
        <v>25.326295359581792</v>
      </c>
    </row>
    <row r="85" spans="1:9" s="116" customFormat="1" ht="15" customHeight="1" thickBot="1">
      <c r="A85" s="941" t="s">
        <v>323</v>
      </c>
      <c r="B85" s="942"/>
      <c r="C85" s="942"/>
      <c r="D85" s="942"/>
      <c r="E85" s="942"/>
      <c r="F85" s="978"/>
      <c r="G85" s="429">
        <f>G38+G84</f>
        <v>59457000</v>
      </c>
      <c r="H85" s="429">
        <f>H84+H24</f>
        <v>13938857.34</v>
      </c>
      <c r="I85" s="430">
        <f>H85/G85*100</f>
        <v>23.44359342045512</v>
      </c>
    </row>
    <row r="86" spans="1:9" s="116" customFormat="1" ht="15" customHeight="1" thickBot="1">
      <c r="A86" s="941" t="s">
        <v>410</v>
      </c>
      <c r="B86" s="942"/>
      <c r="C86" s="942"/>
      <c r="D86" s="942"/>
      <c r="E86" s="942"/>
      <c r="F86" s="943"/>
      <c r="G86" s="313">
        <f>G85+G24</f>
        <v>60507000</v>
      </c>
      <c r="H86" s="314">
        <f>H85+H24</f>
        <v>14118698.199999999</v>
      </c>
      <c r="I86" s="314">
        <f>H86/G86*100</f>
        <v>23.333991439007058</v>
      </c>
    </row>
    <row r="87" spans="1:9" s="116" customFormat="1" ht="14.25">
      <c r="A87" s="394"/>
      <c r="B87" s="294"/>
      <c r="C87" s="294"/>
      <c r="D87" s="294"/>
      <c r="E87" s="294"/>
      <c r="F87" s="294"/>
      <c r="G87" s="279"/>
      <c r="H87" s="279"/>
      <c r="I87" s="279"/>
    </row>
    <row r="88" spans="1:9" s="116" customFormat="1">
      <c r="A88" s="979"/>
      <c r="B88" s="979"/>
      <c r="C88" s="979"/>
      <c r="D88" s="979"/>
      <c r="E88" s="979"/>
      <c r="F88" s="979"/>
      <c r="G88" s="979"/>
      <c r="H88" s="979"/>
      <c r="I88" s="979"/>
    </row>
    <row r="89" spans="1:9" s="116" customFormat="1" ht="14.25">
      <c r="A89" s="981"/>
      <c r="B89" s="981"/>
      <c r="C89" s="981"/>
      <c r="D89" s="981"/>
      <c r="E89" s="981"/>
      <c r="F89" s="981"/>
      <c r="G89" s="981"/>
      <c r="H89" s="981"/>
      <c r="I89" s="981"/>
    </row>
    <row r="90" spans="1:9" s="116" customFormat="1" ht="27.75" customHeight="1">
      <c r="A90" s="976"/>
      <c r="B90" s="980"/>
      <c r="C90" s="980"/>
      <c r="D90" s="980"/>
      <c r="E90" s="980"/>
      <c r="F90" s="980"/>
      <c r="G90" s="980"/>
      <c r="H90" s="980"/>
      <c r="I90" s="980"/>
    </row>
    <row r="91" spans="1:9" s="116" customFormat="1" ht="15" customHeight="1">
      <c r="A91" s="682"/>
      <c r="B91" s="683"/>
      <c r="C91" s="683"/>
      <c r="D91" s="683"/>
      <c r="E91" s="683"/>
      <c r="F91" s="683"/>
      <c r="G91" s="683"/>
      <c r="H91" s="683"/>
      <c r="I91" s="683"/>
    </row>
    <row r="92" spans="1:9" s="116" customFormat="1" ht="14.25" customHeight="1">
      <c r="A92" s="976" t="s">
        <v>251</v>
      </c>
      <c r="B92" s="976"/>
      <c r="C92" s="976"/>
      <c r="D92" s="976"/>
      <c r="E92" s="976"/>
      <c r="F92" s="976"/>
      <c r="G92" s="976"/>
      <c r="H92" s="976"/>
      <c r="I92" s="976"/>
    </row>
    <row r="93" spans="1:9" s="116" customFormat="1" ht="14.25" customHeight="1">
      <c r="A93" s="976" t="s">
        <v>860</v>
      </c>
      <c r="B93" s="976"/>
      <c r="C93" s="976"/>
      <c r="D93" s="976"/>
      <c r="E93" s="976"/>
      <c r="F93" s="976"/>
      <c r="G93" s="976"/>
      <c r="H93" s="976"/>
      <c r="I93" s="976"/>
    </row>
    <row r="94" spans="1:9" s="116" customFormat="1" ht="14.25" customHeight="1">
      <c r="A94" s="976" t="s">
        <v>861</v>
      </c>
      <c r="B94" s="976"/>
      <c r="C94" s="976"/>
      <c r="D94" s="976"/>
      <c r="E94" s="976"/>
      <c r="F94" s="976"/>
      <c r="G94" s="976"/>
      <c r="H94" s="976"/>
      <c r="I94" s="976"/>
    </row>
    <row r="95" spans="1:9" s="116" customFormat="1" ht="14.25" customHeight="1">
      <c r="A95" s="977" t="s">
        <v>859</v>
      </c>
      <c r="B95" s="977"/>
      <c r="C95" s="977"/>
      <c r="D95" s="977"/>
      <c r="E95" s="977"/>
      <c r="F95" s="977"/>
      <c r="G95" s="977"/>
      <c r="H95" s="977"/>
      <c r="I95" s="977"/>
    </row>
    <row r="96" spans="1:9" s="116" customFormat="1" ht="14.25">
      <c r="G96" s="269"/>
      <c r="H96" s="269"/>
      <c r="I96" s="269"/>
    </row>
    <row r="97" spans="1:15" s="116" customFormat="1" ht="14.25" customHeight="1">
      <c r="A97" s="935" t="s">
        <v>537</v>
      </c>
      <c r="B97" s="935"/>
      <c r="C97" s="935"/>
      <c r="D97" s="935"/>
      <c r="E97" s="935"/>
      <c r="F97" s="935"/>
      <c r="G97" s="935"/>
      <c r="H97" s="935"/>
      <c r="I97" s="935"/>
    </row>
    <row r="98" spans="1:15" s="116" customFormat="1" ht="14.25" customHeight="1">
      <c r="A98" s="935" t="s">
        <v>538</v>
      </c>
      <c r="B98" s="935"/>
      <c r="C98" s="935"/>
      <c r="D98" s="935"/>
      <c r="E98" s="935"/>
      <c r="F98" s="935"/>
      <c r="G98" s="935"/>
      <c r="H98" s="935"/>
      <c r="I98" s="935"/>
    </row>
    <row r="99" spans="1:15" s="116" customFormat="1" ht="14.25">
      <c r="G99" s="269"/>
      <c r="H99" s="269"/>
      <c r="I99" s="269"/>
    </row>
    <row r="100" spans="1:15" s="116" customFormat="1" ht="14.25">
      <c r="G100" s="269"/>
      <c r="H100" s="269"/>
      <c r="I100" s="269"/>
    </row>
    <row r="101" spans="1:15" s="116" customFormat="1" ht="14.25">
      <c r="G101" s="269"/>
      <c r="H101" s="269"/>
      <c r="I101" s="269"/>
    </row>
    <row r="102" spans="1:15" s="116" customFormat="1" ht="14.25">
      <c r="G102" s="269"/>
      <c r="H102" s="269"/>
      <c r="I102" s="269"/>
    </row>
    <row r="103" spans="1:15" s="116" customFormat="1" ht="14.25">
      <c r="G103" s="269"/>
      <c r="H103" s="269"/>
      <c r="I103" s="269"/>
    </row>
    <row r="104" spans="1:15" s="116" customFormat="1" ht="14.25">
      <c r="G104" s="269"/>
      <c r="H104" s="269"/>
      <c r="I104" s="269"/>
    </row>
    <row r="105" spans="1:15" s="116" customFormat="1" ht="14.25">
      <c r="G105" s="269"/>
      <c r="H105" s="269"/>
      <c r="I105" s="269"/>
    </row>
    <row r="106" spans="1:15">
      <c r="N106" s="116"/>
      <c r="O106" s="116"/>
    </row>
    <row r="107" spans="1:15">
      <c r="N107" s="116"/>
      <c r="O107" s="116"/>
    </row>
    <row r="108" spans="1:15">
      <c r="N108" s="116"/>
      <c r="O108" s="116"/>
    </row>
  </sheetData>
  <mergeCells count="36">
    <mergeCell ref="A94:I94"/>
    <mergeCell ref="A95:I95"/>
    <mergeCell ref="A97:I97"/>
    <mergeCell ref="A84:F84"/>
    <mergeCell ref="A85:F85"/>
    <mergeCell ref="A86:F86"/>
    <mergeCell ref="A88:I88"/>
    <mergeCell ref="A92:I92"/>
    <mergeCell ref="A93:I93"/>
    <mergeCell ref="A90:I90"/>
    <mergeCell ref="A89:I89"/>
    <mergeCell ref="A16:I16"/>
    <mergeCell ref="A22:F22"/>
    <mergeCell ref="B8:B10"/>
    <mergeCell ref="A11:A12"/>
    <mergeCell ref="B11:B12"/>
    <mergeCell ref="C11:C12"/>
    <mergeCell ref="D11:D12"/>
    <mergeCell ref="E11:E12"/>
    <mergeCell ref="B17:B20"/>
    <mergeCell ref="A7:I7"/>
    <mergeCell ref="G8:I8"/>
    <mergeCell ref="A18:A19"/>
    <mergeCell ref="A98:I98"/>
    <mergeCell ref="A1:I1"/>
    <mergeCell ref="A3:I3"/>
    <mergeCell ref="A5:I5"/>
    <mergeCell ref="A38:F38"/>
    <mergeCell ref="A39:F39"/>
    <mergeCell ref="A42:I42"/>
    <mergeCell ref="A23:F23"/>
    <mergeCell ref="A24:F24"/>
    <mergeCell ref="A26:I26"/>
    <mergeCell ref="A13:F13"/>
    <mergeCell ref="A14:F14"/>
    <mergeCell ref="A15:F15"/>
  </mergeCells>
  <pageMargins left="0.70866141732283472" right="0.70866141732283472" top="0.63" bottom="0.53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1</vt:i4>
      </vt:variant>
    </vt:vector>
  </HeadingPairs>
  <TitlesOfParts>
    <vt:vector size="9" baseType="lpstr">
      <vt:lpstr>Naslovna</vt:lpstr>
      <vt:lpstr>Prihodi</vt:lpstr>
      <vt:lpstr>Analitički prikaz Računa finan.</vt:lpstr>
      <vt:lpstr>Rashodi</vt:lpstr>
      <vt:lpstr>Racun financiranja</vt:lpstr>
      <vt:lpstr>razdjel 1</vt:lpstr>
      <vt:lpstr>razdjel 2</vt:lpstr>
      <vt:lpstr>Plan razv 2019</vt:lpstr>
      <vt:lpstr>'Plan razv 2019'!OLE_LINK1</vt:lpstr>
    </vt:vector>
  </TitlesOfParts>
  <Company>Grad Sinj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Jasna</cp:lastModifiedBy>
  <cp:lastPrinted>2019-12-06T11:19:36Z</cp:lastPrinted>
  <dcterms:created xsi:type="dcterms:W3CDTF">2015-11-19T10:48:22Z</dcterms:created>
  <dcterms:modified xsi:type="dcterms:W3CDTF">2019-12-10T13:16:48Z</dcterms:modified>
</cp:coreProperties>
</file>