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ad-sinj\Desktop\PRORAČUN 2020\POLUGODIŠNJE IZVRŠENJE PRORAČUNA\"/>
    </mc:Choice>
  </mc:AlternateContent>
  <bookViews>
    <workbookView xWindow="0" yWindow="0" windowWidth="19200" windowHeight="7200" firstSheet="3" activeTab="6"/>
  </bookViews>
  <sheets>
    <sheet name="Naslovna" sheetId="12" r:id="rId1"/>
    <sheet name="Prihodi" sheetId="5" r:id="rId2"/>
    <sheet name="Rashodi" sheetId="6" r:id="rId3"/>
    <sheet name="Racun financiranja" sheetId="7" r:id="rId4"/>
    <sheet name="razdjel 1" sheetId="8" r:id="rId5"/>
    <sheet name="razdjel 2" sheetId="9" r:id="rId6"/>
    <sheet name="Plan razvojnih 2020" sheetId="13" r:id="rId7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90" i="13" l="1"/>
  <c r="I89" i="13"/>
  <c r="I88" i="13"/>
  <c r="I86" i="13"/>
  <c r="I84" i="13"/>
  <c r="I82" i="13"/>
  <c r="I77" i="13"/>
  <c r="I74" i="13"/>
  <c r="I70" i="13"/>
  <c r="I69" i="13"/>
  <c r="I68" i="13"/>
  <c r="I65" i="13"/>
  <c r="I60" i="13"/>
  <c r="I59" i="13"/>
  <c r="H36" i="13"/>
  <c r="I35" i="13"/>
  <c r="I34" i="13"/>
  <c r="I32" i="13"/>
  <c r="I21" i="13"/>
  <c r="H23" i="13"/>
  <c r="H24" i="13" s="1"/>
  <c r="H15" i="13"/>
  <c r="I11" i="13"/>
  <c r="H91" i="13" l="1"/>
  <c r="E243" i="8"/>
  <c r="E245" i="8"/>
  <c r="H92" i="13" l="1"/>
  <c r="G7" i="6"/>
  <c r="G5" i="6"/>
  <c r="F103" i="6"/>
  <c r="F104" i="6"/>
  <c r="F105" i="6"/>
  <c r="F106" i="6"/>
  <c r="F107" i="6"/>
  <c r="F108" i="6"/>
  <c r="F109" i="6"/>
  <c r="F110" i="6"/>
  <c r="F111" i="6"/>
  <c r="F112" i="6"/>
  <c r="F113" i="6"/>
  <c r="F114" i="6"/>
  <c r="F115" i="6"/>
  <c r="F102" i="6"/>
  <c r="F101" i="6"/>
  <c r="F98" i="6"/>
  <c r="F99" i="6"/>
  <c r="F97" i="6"/>
  <c r="F96" i="6"/>
  <c r="F83" i="6"/>
  <c r="F84" i="6"/>
  <c r="F85" i="6"/>
  <c r="F86" i="6"/>
  <c r="F87" i="6"/>
  <c r="F88" i="6"/>
  <c r="F93" i="6"/>
  <c r="F94" i="6"/>
  <c r="F82" i="6"/>
  <c r="F81" i="6"/>
  <c r="F78" i="6"/>
  <c r="F79" i="6"/>
  <c r="F77" i="6"/>
  <c r="F76" i="6"/>
  <c r="F70" i="6"/>
  <c r="F71" i="6"/>
  <c r="F73" i="6"/>
  <c r="F74" i="6"/>
  <c r="F68" i="6"/>
  <c r="F63" i="6"/>
  <c r="F64" i="6"/>
  <c r="F65" i="6"/>
  <c r="F66" i="6"/>
  <c r="F62" i="6"/>
  <c r="F61" i="6"/>
  <c r="F56" i="6"/>
  <c r="F57" i="6"/>
  <c r="F58" i="6"/>
  <c r="F55" i="6"/>
  <c r="F54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49" i="6"/>
  <c r="F50" i="6"/>
  <c r="F51" i="6"/>
  <c r="F52" i="6"/>
  <c r="F22" i="6"/>
  <c r="F21" i="6"/>
  <c r="F11" i="6"/>
  <c r="F12" i="6"/>
  <c r="F13" i="6"/>
  <c r="F14" i="6"/>
  <c r="F15" i="6"/>
  <c r="F16" i="6"/>
  <c r="F17" i="6"/>
  <c r="F18" i="6"/>
  <c r="F19" i="6"/>
  <c r="F10" i="6"/>
  <c r="F9" i="6"/>
  <c r="F7" i="6"/>
  <c r="F5" i="6"/>
  <c r="E7" i="6"/>
  <c r="E5" i="6"/>
  <c r="E9" i="6"/>
  <c r="E21" i="6"/>
  <c r="E113" i="6"/>
  <c r="E106" i="6"/>
  <c r="E102" i="6"/>
  <c r="E81" i="6"/>
  <c r="E86" i="6"/>
  <c r="E77" i="6"/>
  <c r="E68" i="6"/>
  <c r="E70" i="6"/>
  <c r="E55" i="6"/>
  <c r="E46" i="6"/>
  <c r="E34" i="6"/>
  <c r="E27" i="6"/>
  <c r="E22" i="6"/>
  <c r="E16" i="6"/>
  <c r="E10" i="6" l="1"/>
  <c r="G9" i="5"/>
  <c r="G7" i="5"/>
  <c r="G5" i="5"/>
  <c r="C5" i="6"/>
  <c r="C7" i="6"/>
  <c r="C96" i="6"/>
  <c r="E101" i="6"/>
  <c r="D101" i="6"/>
  <c r="C101" i="6"/>
  <c r="C113" i="6"/>
  <c r="C111" i="6"/>
  <c r="C106" i="6"/>
  <c r="C102" i="6"/>
  <c r="C98" i="6"/>
  <c r="C97" i="6" s="1"/>
  <c r="C93" i="6"/>
  <c r="C86" i="6"/>
  <c r="C82" i="6"/>
  <c r="C77" i="6"/>
  <c r="C76" i="6" s="1"/>
  <c r="C73" i="6"/>
  <c r="C70" i="6"/>
  <c r="C68" i="6" s="1"/>
  <c r="C64" i="6"/>
  <c r="C62" i="6"/>
  <c r="C55" i="6"/>
  <c r="C54" i="6" s="1"/>
  <c r="C46" i="6"/>
  <c r="C44" i="6"/>
  <c r="C34" i="6"/>
  <c r="C27" i="6"/>
  <c r="C22" i="6"/>
  <c r="C16" i="6"/>
  <c r="C14" i="6"/>
  <c r="C10" i="6"/>
  <c r="F10" i="5"/>
  <c r="F11" i="5"/>
  <c r="F16" i="5"/>
  <c r="F17" i="5"/>
  <c r="F18" i="5"/>
  <c r="F19" i="5"/>
  <c r="F20" i="5"/>
  <c r="F21" i="5"/>
  <c r="F23" i="5"/>
  <c r="F24" i="5"/>
  <c r="F26" i="5"/>
  <c r="F28" i="5"/>
  <c r="F29" i="5"/>
  <c r="F30" i="5"/>
  <c r="F31" i="5"/>
  <c r="F32" i="5"/>
  <c r="F33" i="5"/>
  <c r="F34" i="5"/>
  <c r="F36" i="5"/>
  <c r="F37" i="5"/>
  <c r="F38" i="5"/>
  <c r="F39" i="5"/>
  <c r="F40" i="5"/>
  <c r="F41" i="5"/>
  <c r="F42" i="5"/>
  <c r="F43" i="5"/>
  <c r="F44" i="5"/>
  <c r="F45" i="5"/>
  <c r="F46" i="5"/>
  <c r="F48" i="5"/>
  <c r="F49" i="5"/>
  <c r="F50" i="5"/>
  <c r="F51" i="5"/>
  <c r="F52" i="5"/>
  <c r="F53" i="5"/>
  <c r="F55" i="5"/>
  <c r="F56" i="5"/>
  <c r="F57" i="5"/>
  <c r="F58" i="5"/>
  <c r="F60" i="5"/>
  <c r="F61" i="5"/>
  <c r="F62" i="5"/>
  <c r="F63" i="5"/>
  <c r="F64" i="5"/>
  <c r="F65" i="5"/>
  <c r="F67" i="5"/>
  <c r="F68" i="5"/>
  <c r="F69" i="5"/>
  <c r="F71" i="5"/>
  <c r="F73" i="5"/>
  <c r="F74" i="5"/>
  <c r="F75" i="5"/>
  <c r="F77" i="5"/>
  <c r="F78" i="5"/>
  <c r="F79" i="5"/>
  <c r="F9" i="5"/>
  <c r="F7" i="5"/>
  <c r="F5" i="5"/>
  <c r="E23" i="5"/>
  <c r="E7" i="5" s="1"/>
  <c r="E78" i="5"/>
  <c r="E74" i="5"/>
  <c r="E56" i="5"/>
  <c r="E53" i="5"/>
  <c r="E49" i="5"/>
  <c r="E45" i="5"/>
  <c r="E40" i="5"/>
  <c r="E37" i="5"/>
  <c r="E33" i="5"/>
  <c r="E30" i="5"/>
  <c r="E28" i="5"/>
  <c r="E24" i="5"/>
  <c r="E19" i="5"/>
  <c r="E16" i="5"/>
  <c r="E10" i="5"/>
  <c r="C5" i="5"/>
  <c r="C71" i="5"/>
  <c r="C77" i="5"/>
  <c r="C78" i="5"/>
  <c r="C73" i="5"/>
  <c r="C74" i="5"/>
  <c r="C28" i="5"/>
  <c r="C67" i="5"/>
  <c r="C68" i="5"/>
  <c r="C60" i="5"/>
  <c r="C64" i="5"/>
  <c r="C61" i="5"/>
  <c r="C48" i="5"/>
  <c r="C56" i="5"/>
  <c r="C53" i="5"/>
  <c r="C49" i="5"/>
  <c r="C36" i="5"/>
  <c r="C45" i="5"/>
  <c r="C40" i="5"/>
  <c r="C37" i="5"/>
  <c r="C33" i="5"/>
  <c r="C30" i="5"/>
  <c r="C24" i="5"/>
  <c r="C19" i="5"/>
  <c r="C16" i="5"/>
  <c r="C10" i="5"/>
  <c r="C9" i="6" l="1"/>
  <c r="C61" i="6"/>
  <c r="C81" i="6"/>
  <c r="C21" i="6"/>
  <c r="C9" i="5"/>
  <c r="C23" i="5"/>
  <c r="C7" i="5" s="1"/>
  <c r="E60" i="5"/>
  <c r="F24" i="12"/>
  <c r="G24" i="12" s="1"/>
  <c r="G26" i="12" s="1"/>
  <c r="F26" i="12" l="1"/>
  <c r="E9" i="7"/>
  <c r="E8" i="7"/>
  <c r="E7" i="7"/>
  <c r="E5" i="7"/>
  <c r="D5" i="7"/>
  <c r="D7" i="7"/>
  <c r="G14" i="6"/>
  <c r="G16" i="6"/>
  <c r="G22" i="6"/>
  <c r="G27" i="6"/>
  <c r="G34" i="6"/>
  <c r="G44" i="6"/>
  <c r="G46" i="6"/>
  <c r="G55" i="6"/>
  <c r="G62" i="6"/>
  <c r="G64" i="6"/>
  <c r="G69" i="6"/>
  <c r="G70" i="6"/>
  <c r="G73" i="6"/>
  <c r="G77" i="6"/>
  <c r="G82" i="6"/>
  <c r="G86" i="6"/>
  <c r="G92" i="6"/>
  <c r="G93" i="6"/>
  <c r="G97" i="6"/>
  <c r="G98" i="6"/>
  <c r="G102" i="6"/>
  <c r="G106" i="6"/>
  <c r="G111" i="6"/>
  <c r="G10" i="6"/>
  <c r="E96" i="6"/>
  <c r="E76" i="6"/>
  <c r="G76" i="6" s="1"/>
  <c r="E61" i="6"/>
  <c r="E54" i="6"/>
  <c r="G54" i="6" s="1"/>
  <c r="F19" i="12" l="1"/>
  <c r="G24" i="5"/>
  <c r="G27" i="5"/>
  <c r="G28" i="5"/>
  <c r="G30" i="5"/>
  <c r="G33" i="5"/>
  <c r="G37" i="5"/>
  <c r="G40" i="5"/>
  <c r="G45" i="5"/>
  <c r="G49" i="5"/>
  <c r="G53" i="5"/>
  <c r="G56" i="5"/>
  <c r="G60" i="5"/>
  <c r="G61" i="5"/>
  <c r="G68" i="5"/>
  <c r="G74" i="5"/>
  <c r="G79" i="5"/>
  <c r="G16" i="5"/>
  <c r="G19" i="5"/>
  <c r="G10" i="5"/>
  <c r="E77" i="5"/>
  <c r="G77" i="5" s="1"/>
  <c r="E73" i="5"/>
  <c r="E67" i="5"/>
  <c r="G67" i="5" s="1"/>
  <c r="E48" i="5"/>
  <c r="E36" i="5"/>
  <c r="E9" i="5"/>
  <c r="F18" i="12" l="1"/>
  <c r="E71" i="5"/>
  <c r="G73" i="5"/>
  <c r="F17" i="12"/>
  <c r="G17" i="12" s="1"/>
  <c r="F16" i="12"/>
  <c r="E428" i="8"/>
  <c r="E467" i="8"/>
  <c r="E468" i="8"/>
  <c r="E463" i="8"/>
  <c r="E464" i="8"/>
  <c r="E439" i="8"/>
  <c r="E458" i="8"/>
  <c r="E450" i="8"/>
  <c r="E443" i="8"/>
  <c r="E440" i="8"/>
  <c r="E431" i="8"/>
  <c r="E435" i="8"/>
  <c r="E430" i="8" s="1"/>
  <c r="E184" i="8"/>
  <c r="E178" i="8"/>
  <c r="E177" i="8" s="1"/>
  <c r="E170" i="8"/>
  <c r="E167" i="8"/>
  <c r="E165" i="8" s="1"/>
  <c r="E143" i="8"/>
  <c r="E142" i="8" s="1"/>
  <c r="E139" i="8"/>
  <c r="E138" i="8"/>
  <c r="E134" i="8"/>
  <c r="E124" i="8"/>
  <c r="E118" i="8"/>
  <c r="E115" i="8"/>
  <c r="E5" i="5" l="1"/>
  <c r="F20" i="12"/>
  <c r="G20" i="12" s="1"/>
  <c r="E114" i="8"/>
  <c r="F423" i="8"/>
  <c r="F425" i="8"/>
  <c r="F426" i="8"/>
  <c r="F434" i="8"/>
  <c r="F463" i="8"/>
  <c r="F464" i="8"/>
  <c r="F364" i="8"/>
  <c r="F366" i="8"/>
  <c r="F367" i="8"/>
  <c r="F386" i="8"/>
  <c r="F398" i="8"/>
  <c r="F329" i="8"/>
  <c r="F331" i="8"/>
  <c r="F332" i="8"/>
  <c r="F341" i="8"/>
  <c r="F342" i="8"/>
  <c r="F344" i="8"/>
  <c r="F346" i="8"/>
  <c r="F347" i="8"/>
  <c r="F281" i="8"/>
  <c r="F283" i="8"/>
  <c r="F284" i="8"/>
  <c r="F292" i="8"/>
  <c r="F294" i="8"/>
  <c r="F295" i="8"/>
  <c r="F309" i="8"/>
  <c r="F311" i="8"/>
  <c r="F312" i="8"/>
  <c r="F314" i="8"/>
  <c r="F316" i="8"/>
  <c r="F317" i="8"/>
  <c r="F161" i="8"/>
  <c r="F166" i="8"/>
  <c r="F167" i="8"/>
  <c r="F170" i="8"/>
  <c r="F175" i="8"/>
  <c r="F177" i="8"/>
  <c r="F178" i="8"/>
  <c r="F184" i="8"/>
  <c r="F198" i="8"/>
  <c r="F211" i="8"/>
  <c r="F218" i="8"/>
  <c r="F220" i="8"/>
  <c r="F221" i="8"/>
  <c r="F228" i="8"/>
  <c r="F230" i="8"/>
  <c r="F231" i="8"/>
  <c r="F235" i="8"/>
  <c r="F236" i="8"/>
  <c r="F238" i="8"/>
  <c r="F240" i="8"/>
  <c r="F241" i="8"/>
  <c r="F243" i="8"/>
  <c r="F245" i="8"/>
  <c r="F246" i="8"/>
  <c r="F248" i="8"/>
  <c r="F250" i="8"/>
  <c r="F251" i="8"/>
  <c r="F253" i="8"/>
  <c r="F255" i="8"/>
  <c r="F256" i="8"/>
  <c r="F109" i="8"/>
  <c r="F124" i="8"/>
  <c r="F133" i="8"/>
  <c r="F134" i="8"/>
  <c r="F138" i="8"/>
  <c r="F139" i="8"/>
  <c r="F142" i="8"/>
  <c r="F143" i="8"/>
  <c r="F97" i="8"/>
  <c r="F98" i="8"/>
  <c r="F71" i="8"/>
  <c r="F79" i="8"/>
  <c r="F80" i="8"/>
  <c r="F82" i="8"/>
  <c r="F84" i="8"/>
  <c r="F85" i="8"/>
  <c r="F93" i="8"/>
  <c r="F95" i="8"/>
  <c r="E209" i="8" l="1"/>
  <c r="F209" i="8" s="1"/>
  <c r="E208" i="8" l="1"/>
  <c r="E523" i="8"/>
  <c r="F523" i="8" s="1"/>
  <c r="E517" i="8"/>
  <c r="F511" i="8"/>
  <c r="E509" i="8"/>
  <c r="F509" i="8" s="1"/>
  <c r="E503" i="8"/>
  <c r="F503" i="8" s="1"/>
  <c r="E497" i="8"/>
  <c r="E491" i="8"/>
  <c r="F491" i="8" s="1"/>
  <c r="E483" i="8"/>
  <c r="F483" i="8" s="1"/>
  <c r="E479" i="8"/>
  <c r="F479" i="8" s="1"/>
  <c r="E475" i="8"/>
  <c r="F468" i="8"/>
  <c r="F458" i="8"/>
  <c r="F450" i="8"/>
  <c r="F443" i="8"/>
  <c r="F435" i="8"/>
  <c r="E421" i="8"/>
  <c r="F421" i="8" s="1"/>
  <c r="E413" i="8"/>
  <c r="E409" i="8"/>
  <c r="F409" i="8" s="1"/>
  <c r="E407" i="8"/>
  <c r="E401" i="8"/>
  <c r="E394" i="8"/>
  <c r="F394" i="8" s="1"/>
  <c r="E391" i="8"/>
  <c r="E387" i="8"/>
  <c r="F387" i="8" s="1"/>
  <c r="E420" i="8" l="1"/>
  <c r="E482" i="8"/>
  <c r="F482" i="8" s="1"/>
  <c r="E490" i="8"/>
  <c r="F490" i="8" s="1"/>
  <c r="E406" i="8"/>
  <c r="F407" i="8"/>
  <c r="E412" i="8"/>
  <c r="F412" i="8" s="1"/>
  <c r="F413" i="8"/>
  <c r="E418" i="8"/>
  <c r="F431" i="8"/>
  <c r="E508" i="8"/>
  <c r="E206" i="8"/>
  <c r="E390" i="8"/>
  <c r="F391" i="8"/>
  <c r="E400" i="8"/>
  <c r="F400" i="8" s="1"/>
  <c r="F401" i="8"/>
  <c r="F440" i="8"/>
  <c r="E474" i="8"/>
  <c r="F475" i="8"/>
  <c r="E496" i="8"/>
  <c r="F497" i="8"/>
  <c r="E502" i="8"/>
  <c r="E516" i="8"/>
  <c r="F517" i="8"/>
  <c r="E522" i="8"/>
  <c r="E105" i="9"/>
  <c r="E104" i="9" s="1"/>
  <c r="E99" i="9" s="1"/>
  <c r="E12" i="9"/>
  <c r="E488" i="8" l="1"/>
  <c r="F488" i="8" s="1"/>
  <c r="E500" i="8"/>
  <c r="F500" i="8" s="1"/>
  <c r="F502" i="8"/>
  <c r="E494" i="8"/>
  <c r="F496" i="8"/>
  <c r="E472" i="8"/>
  <c r="E404" i="8"/>
  <c r="E520" i="8"/>
  <c r="F520" i="8" s="1"/>
  <c r="F522" i="8"/>
  <c r="E514" i="8"/>
  <c r="F514" i="8" s="1"/>
  <c r="F516" i="8"/>
  <c r="E506" i="8"/>
  <c r="E384" i="8"/>
  <c r="E378" i="8"/>
  <c r="F378" i="8" s="1"/>
  <c r="E372" i="8"/>
  <c r="E361" i="8"/>
  <c r="F361" i="8" s="1"/>
  <c r="E354" i="8"/>
  <c r="E337" i="8"/>
  <c r="E326" i="8"/>
  <c r="F326" i="8" s="1"/>
  <c r="E324" i="8"/>
  <c r="E306" i="8"/>
  <c r="E300" i="8"/>
  <c r="F300" i="8" s="1"/>
  <c r="E289" i="8"/>
  <c r="E278" i="8"/>
  <c r="F278" i="8" s="1"/>
  <c r="E275" i="8"/>
  <c r="E269" i="8"/>
  <c r="F269" i="8" s="1"/>
  <c r="E263" i="8"/>
  <c r="E182" i="8"/>
  <c r="E181" i="8" s="1"/>
  <c r="E162" i="8"/>
  <c r="F162" i="8" s="1"/>
  <c r="E159" i="8"/>
  <c r="F118" i="8"/>
  <c r="F115" i="8"/>
  <c r="E111" i="8"/>
  <c r="F111" i="8" s="1"/>
  <c r="E107" i="8"/>
  <c r="E268" i="8" l="1"/>
  <c r="F268" i="8" s="1"/>
  <c r="E360" i="8"/>
  <c r="E358" i="8" s="1"/>
  <c r="F358" i="8" s="1"/>
  <c r="E262" i="8"/>
  <c r="F263" i="8"/>
  <c r="E266" i="8"/>
  <c r="F266" i="8" s="1"/>
  <c r="E305" i="8"/>
  <c r="F306" i="8"/>
  <c r="E353" i="8"/>
  <c r="F354" i="8"/>
  <c r="F360" i="8"/>
  <c r="E383" i="8"/>
  <c r="F384" i="8"/>
  <c r="E416" i="8"/>
  <c r="F494" i="8"/>
  <c r="E486" i="8"/>
  <c r="F107" i="8"/>
  <c r="E106" i="8"/>
  <c r="E104" i="8" s="1"/>
  <c r="E158" i="8"/>
  <c r="E156" i="8" s="1"/>
  <c r="F159" i="8"/>
  <c r="F182" i="8"/>
  <c r="E274" i="8"/>
  <c r="F275" i="8"/>
  <c r="E288" i="8"/>
  <c r="F289" i="8"/>
  <c r="E299" i="8"/>
  <c r="E323" i="8"/>
  <c r="F324" i="8"/>
  <c r="E336" i="8"/>
  <c r="F337" i="8"/>
  <c r="E371" i="8"/>
  <c r="F372" i="8"/>
  <c r="E377" i="8"/>
  <c r="E215" i="8"/>
  <c r="E203" i="8"/>
  <c r="E196" i="8"/>
  <c r="E190" i="8"/>
  <c r="E151" i="8"/>
  <c r="F151" i="8" s="1"/>
  <c r="E149" i="8"/>
  <c r="E90" i="8"/>
  <c r="E76" i="8"/>
  <c r="E65" i="8"/>
  <c r="E64" i="8" s="1"/>
  <c r="E69" i="8"/>
  <c r="E68" i="8" s="1"/>
  <c r="F68" i="8" s="1"/>
  <c r="E59" i="8"/>
  <c r="E58" i="8" s="1"/>
  <c r="E54" i="8"/>
  <c r="E45" i="8"/>
  <c r="F45" i="8" s="1"/>
  <c r="E36" i="8"/>
  <c r="F36" i="8" s="1"/>
  <c r="E31" i="8"/>
  <c r="F31" i="8" s="1"/>
  <c r="E27" i="8"/>
  <c r="F27" i="8" s="1"/>
  <c r="E23" i="8"/>
  <c r="F23" i="8" s="1"/>
  <c r="E21" i="8"/>
  <c r="F21" i="8" s="1"/>
  <c r="E19" i="8"/>
  <c r="F19" i="8" s="1"/>
  <c r="E89" i="8" l="1"/>
  <c r="F90" i="8"/>
  <c r="E195" i="8"/>
  <c r="F196" i="8"/>
  <c r="E214" i="8"/>
  <c r="F215" i="8"/>
  <c r="E375" i="8"/>
  <c r="F375" i="8" s="1"/>
  <c r="F377" i="8"/>
  <c r="E369" i="8"/>
  <c r="F369" i="8" s="1"/>
  <c r="F371" i="8"/>
  <c r="E334" i="8"/>
  <c r="F336" i="8"/>
  <c r="E321" i="8"/>
  <c r="E381" i="8"/>
  <c r="E351" i="8"/>
  <c r="F353" i="8"/>
  <c r="E303" i="8"/>
  <c r="F303" i="8" s="1"/>
  <c r="F305" i="8"/>
  <c r="E260" i="8"/>
  <c r="F262" i="8"/>
  <c r="E53" i="8"/>
  <c r="F53" i="8" s="1"/>
  <c r="F54" i="8"/>
  <c r="E75" i="8"/>
  <c r="F76" i="8"/>
  <c r="E148" i="8"/>
  <c r="F149" i="8"/>
  <c r="E189" i="8"/>
  <c r="F190" i="8"/>
  <c r="E202" i="8"/>
  <c r="F203" i="8"/>
  <c r="E297" i="8"/>
  <c r="F299" i="8"/>
  <c r="E286" i="8"/>
  <c r="F286" i="8" s="1"/>
  <c r="F288" i="8"/>
  <c r="E272" i="8"/>
  <c r="E62" i="8"/>
  <c r="F62" i="8" s="1"/>
  <c r="E26" i="8"/>
  <c r="E18" i="8"/>
  <c r="F453" i="9"/>
  <c r="F454" i="9"/>
  <c r="F467" i="9"/>
  <c r="F468" i="9"/>
  <c r="F470" i="9"/>
  <c r="F472" i="9"/>
  <c r="F473" i="9"/>
  <c r="F478" i="9"/>
  <c r="F481" i="9"/>
  <c r="F483" i="9"/>
  <c r="F484" i="9"/>
  <c r="F488" i="9"/>
  <c r="F489" i="9"/>
  <c r="F513" i="9"/>
  <c r="F515" i="9"/>
  <c r="F516" i="9"/>
  <c r="F518" i="9"/>
  <c r="F520" i="9"/>
  <c r="F521" i="9"/>
  <c r="F535" i="9"/>
  <c r="F537" i="9"/>
  <c r="F538" i="9"/>
  <c r="F540" i="9"/>
  <c r="F542" i="9"/>
  <c r="F543" i="9"/>
  <c r="F545" i="9"/>
  <c r="F547" i="9"/>
  <c r="F548" i="9"/>
  <c r="F550" i="9"/>
  <c r="F552" i="9"/>
  <c r="F553" i="9"/>
  <c r="F555" i="9"/>
  <c r="F557" i="9"/>
  <c r="F558" i="9"/>
  <c r="F451" i="9"/>
  <c r="F440" i="9"/>
  <c r="F441" i="9"/>
  <c r="F446" i="9"/>
  <c r="F438" i="9"/>
  <c r="F258" i="9"/>
  <c r="F259" i="9"/>
  <c r="F182" i="9"/>
  <c r="F183" i="9"/>
  <c r="F139" i="9"/>
  <c r="F141" i="9"/>
  <c r="F146" i="9"/>
  <c r="F148" i="9"/>
  <c r="F155" i="9"/>
  <c r="F157" i="9"/>
  <c r="F160" i="9"/>
  <c r="F176" i="9"/>
  <c r="F180" i="9"/>
  <c r="F185" i="9"/>
  <c r="F187" i="9"/>
  <c r="F188" i="9"/>
  <c r="F196" i="9"/>
  <c r="F198" i="9"/>
  <c r="F199" i="9"/>
  <c r="F201" i="9"/>
  <c r="F204" i="9"/>
  <c r="F207" i="9"/>
  <c r="F209" i="9"/>
  <c r="F210" i="9"/>
  <c r="F212" i="9"/>
  <c r="F214" i="9"/>
  <c r="F215" i="9"/>
  <c r="F219" i="9"/>
  <c r="F220" i="9"/>
  <c r="F231" i="9"/>
  <c r="F232" i="9"/>
  <c r="F236" i="9"/>
  <c r="F240" i="9"/>
  <c r="F242" i="9"/>
  <c r="F243" i="9"/>
  <c r="F245" i="9"/>
  <c r="F247" i="9"/>
  <c r="F248" i="9"/>
  <c r="F256" i="9"/>
  <c r="F261" i="9"/>
  <c r="F263" i="9"/>
  <c r="F264" i="9"/>
  <c r="F266" i="9"/>
  <c r="F268" i="9"/>
  <c r="F269" i="9"/>
  <c r="F271" i="9"/>
  <c r="F274" i="9"/>
  <c r="F277" i="9"/>
  <c r="F279" i="9"/>
  <c r="F280" i="9"/>
  <c r="F290" i="9"/>
  <c r="F294" i="9"/>
  <c r="F296" i="9"/>
  <c r="F297" i="9"/>
  <c r="F299" i="9"/>
  <c r="F301" i="9"/>
  <c r="F302" i="9"/>
  <c r="F304" i="9"/>
  <c r="F306" i="9"/>
  <c r="F307" i="9"/>
  <c r="F309" i="9"/>
  <c r="F311" i="9"/>
  <c r="F312" i="9"/>
  <c r="F316" i="9"/>
  <c r="F317" i="9"/>
  <c r="F319" i="9"/>
  <c r="F321" i="9"/>
  <c r="F322" i="9"/>
  <c r="F324" i="9"/>
  <c r="F326" i="9"/>
  <c r="F327" i="9"/>
  <c r="F329" i="9"/>
  <c r="F331" i="9"/>
  <c r="F332" i="9"/>
  <c r="F334" i="9"/>
  <c r="F336" i="9"/>
  <c r="F337" i="9"/>
  <c r="F339" i="9"/>
  <c r="F341" i="9"/>
  <c r="F342" i="9"/>
  <c r="F344" i="9"/>
  <c r="F346" i="9"/>
  <c r="F347" i="9"/>
  <c r="F355" i="9"/>
  <c r="F357" i="9"/>
  <c r="F358" i="9"/>
  <c r="F360" i="9"/>
  <c r="F362" i="9"/>
  <c r="F363" i="9"/>
  <c r="F365" i="9"/>
  <c r="F367" i="9"/>
  <c r="F368" i="9"/>
  <c r="F370" i="9"/>
  <c r="F372" i="9"/>
  <c r="F373" i="9"/>
  <c r="F375" i="9"/>
  <c r="F377" i="9"/>
  <c r="F378" i="9"/>
  <c r="F380" i="9"/>
  <c r="F382" i="9"/>
  <c r="F383" i="9"/>
  <c r="F385" i="9"/>
  <c r="F387" i="9"/>
  <c r="F388" i="9"/>
  <c r="F390" i="9"/>
  <c r="F392" i="9"/>
  <c r="F393" i="9"/>
  <c r="F395" i="9"/>
  <c r="F397" i="9"/>
  <c r="F398" i="9"/>
  <c r="F400" i="9"/>
  <c r="F402" i="9"/>
  <c r="F403" i="9"/>
  <c r="F405" i="9"/>
  <c r="F407" i="9"/>
  <c r="F408" i="9"/>
  <c r="F410" i="9"/>
  <c r="F412" i="9"/>
  <c r="F413" i="9"/>
  <c r="F415" i="9"/>
  <c r="F417" i="9"/>
  <c r="F418" i="9"/>
  <c r="F420" i="9"/>
  <c r="F422" i="9"/>
  <c r="F423" i="9"/>
  <c r="F425" i="9"/>
  <c r="F427" i="9"/>
  <c r="F428" i="9"/>
  <c r="F95" i="9"/>
  <c r="F96" i="9"/>
  <c r="F101" i="9"/>
  <c r="F102" i="9"/>
  <c r="F104" i="9"/>
  <c r="F105" i="9"/>
  <c r="F110" i="9"/>
  <c r="F73" i="9"/>
  <c r="F74" i="9"/>
  <c r="F61" i="9"/>
  <c r="F63" i="9"/>
  <c r="F64" i="9"/>
  <c r="F66" i="9"/>
  <c r="F68" i="9"/>
  <c r="F69" i="9"/>
  <c r="F71" i="9"/>
  <c r="F82" i="9"/>
  <c r="F86" i="9"/>
  <c r="F88" i="9"/>
  <c r="F89" i="9"/>
  <c r="F12" i="9"/>
  <c r="F14" i="9"/>
  <c r="F19" i="9"/>
  <c r="F23" i="9"/>
  <c r="F25" i="9"/>
  <c r="F26" i="9"/>
  <c r="F36" i="9"/>
  <c r="F43" i="9"/>
  <c r="E563" i="9"/>
  <c r="E562" i="9" s="1"/>
  <c r="E560" i="9" s="1"/>
  <c r="E531" i="9"/>
  <c r="E529" i="9" s="1"/>
  <c r="E532" i="9"/>
  <c r="E526" i="9"/>
  <c r="E509" i="9"/>
  <c r="E510" i="9"/>
  <c r="F510" i="9" s="1"/>
  <c r="E504" i="9"/>
  <c r="E497" i="9"/>
  <c r="E498" i="9"/>
  <c r="F498" i="9" s="1"/>
  <c r="E492" i="9"/>
  <c r="E491" i="9" s="1"/>
  <c r="E486" i="9" s="1"/>
  <c r="F486" i="9" s="1"/>
  <c r="E477" i="9"/>
  <c r="E478" i="9"/>
  <c r="E465" i="9"/>
  <c r="E458" i="9"/>
  <c r="E459" i="9"/>
  <c r="F459" i="9" s="1"/>
  <c r="E445" i="9"/>
  <c r="E433" i="9"/>
  <c r="E432" i="9" s="1"/>
  <c r="E430" i="9" s="1"/>
  <c r="E352" i="9"/>
  <c r="E291" i="9"/>
  <c r="E290" i="9" s="1"/>
  <c r="E288" i="9" s="1"/>
  <c r="F288" i="9" s="1"/>
  <c r="E285" i="9"/>
  <c r="E284" i="9" s="1"/>
  <c r="E274" i="9"/>
  <c r="E273" i="9" s="1"/>
  <c r="E271" i="9" s="1"/>
  <c r="E253" i="9"/>
  <c r="E252" i="9" s="1"/>
  <c r="E237" i="9"/>
  <c r="E236" i="9" s="1"/>
  <c r="E234" i="9" s="1"/>
  <c r="F234" i="9" s="1"/>
  <c r="E228" i="9"/>
  <c r="E204" i="9"/>
  <c r="E203" i="9" s="1"/>
  <c r="E201" i="9" s="1"/>
  <c r="E193" i="9"/>
  <c r="E177" i="9"/>
  <c r="E176" i="9" s="1"/>
  <c r="E174" i="9" s="1"/>
  <c r="F174" i="9" s="1"/>
  <c r="E166" i="9"/>
  <c r="E160" i="9"/>
  <c r="E159" i="9" s="1"/>
  <c r="E157" i="9" s="1"/>
  <c r="E153" i="9"/>
  <c r="E146" i="9"/>
  <c r="E145" i="9" s="1"/>
  <c r="E143" i="9" s="1"/>
  <c r="E137" i="9"/>
  <c r="F137" i="9" s="1"/>
  <c r="E139" i="9"/>
  <c r="E131" i="9"/>
  <c r="E124" i="9"/>
  <c r="F124" i="9" s="1"/>
  <c r="E121" i="9"/>
  <c r="F121" i="9" s="1"/>
  <c r="E111" i="9"/>
  <c r="E110" i="9" s="1"/>
  <c r="E108" i="9" s="1"/>
  <c r="F108" i="9" s="1"/>
  <c r="E95" i="9"/>
  <c r="E93" i="9" s="1"/>
  <c r="F93" i="9" s="1"/>
  <c r="E83" i="9"/>
  <c r="E82" i="9" s="1"/>
  <c r="E79" i="9"/>
  <c r="E78" i="9" s="1"/>
  <c r="E58" i="9"/>
  <c r="E57" i="9" s="1"/>
  <c r="E54" i="9"/>
  <c r="F54" i="9" s="1"/>
  <c r="E51" i="9"/>
  <c r="F51" i="9" s="1"/>
  <c r="E43" i="9"/>
  <c r="E42" i="9" s="1"/>
  <c r="E37" i="9"/>
  <c r="E36" i="9" s="1"/>
  <c r="E34" i="9" s="1"/>
  <c r="F34" i="9" s="1"/>
  <c r="E31" i="9"/>
  <c r="E30" i="9" s="1"/>
  <c r="E28" i="9" s="1"/>
  <c r="F28" i="9" s="1"/>
  <c r="E20" i="9"/>
  <c r="E19" i="9" s="1"/>
  <c r="E17" i="9" s="1"/>
  <c r="F17" i="9" s="1"/>
  <c r="E11" i="9"/>
  <c r="E9" i="9" s="1"/>
  <c r="E200" i="8" l="1"/>
  <c r="F200" i="8" s="1"/>
  <c r="F202" i="8"/>
  <c r="E187" i="8"/>
  <c r="F187" i="8" s="1"/>
  <c r="F189" i="8"/>
  <c r="E146" i="8"/>
  <c r="E73" i="8"/>
  <c r="F75" i="8"/>
  <c r="F260" i="8"/>
  <c r="E258" i="8"/>
  <c r="F351" i="8"/>
  <c r="E349" i="8"/>
  <c r="E319" i="8"/>
  <c r="E213" i="8"/>
  <c r="F213" i="8" s="1"/>
  <c r="F214" i="8"/>
  <c r="E193" i="8"/>
  <c r="E87" i="8"/>
  <c r="E102" i="8"/>
  <c r="F445" i="9"/>
  <c r="E443" i="9"/>
  <c r="E464" i="9"/>
  <c r="F465" i="9"/>
  <c r="E503" i="9"/>
  <c r="F504" i="9"/>
  <c r="E525" i="9"/>
  <c r="F526" i="9"/>
  <c r="E40" i="9"/>
  <c r="F40" i="9" s="1"/>
  <c r="F42" i="9"/>
  <c r="E130" i="9"/>
  <c r="F131" i="9"/>
  <c r="E152" i="9"/>
  <c r="F153" i="9"/>
  <c r="E165" i="9"/>
  <c r="E163" i="9" s="1"/>
  <c r="F163" i="9" s="1"/>
  <c r="F166" i="9"/>
  <c r="E192" i="9"/>
  <c r="F193" i="9"/>
  <c r="E227" i="9"/>
  <c r="F228" i="9"/>
  <c r="E250" i="9"/>
  <c r="F250" i="9" s="1"/>
  <c r="F252" i="9"/>
  <c r="E282" i="9"/>
  <c r="F282" i="9" s="1"/>
  <c r="F284" i="9"/>
  <c r="F352" i="9"/>
  <c r="E351" i="9"/>
  <c r="E456" i="9"/>
  <c r="F458" i="9"/>
  <c r="F477" i="9"/>
  <c r="E475" i="9"/>
  <c r="F475" i="9" s="1"/>
  <c r="E495" i="9"/>
  <c r="F495" i="9" s="1"/>
  <c r="F497" i="9"/>
  <c r="E507" i="9"/>
  <c r="F507" i="9" s="1"/>
  <c r="F509" i="9"/>
  <c r="F285" i="9"/>
  <c r="F253" i="9"/>
  <c r="F37" i="9"/>
  <c r="F20" i="9"/>
  <c r="F83" i="9"/>
  <c r="F111" i="9"/>
  <c r="F291" i="9"/>
  <c r="F273" i="9"/>
  <c r="F237" i="9"/>
  <c r="F203" i="9"/>
  <c r="F177" i="9"/>
  <c r="F159" i="9"/>
  <c r="F31" i="9"/>
  <c r="F30" i="9"/>
  <c r="F165" i="9"/>
  <c r="E16" i="8"/>
  <c r="E50" i="9"/>
  <c r="E136" i="9"/>
  <c r="E91" i="9"/>
  <c r="E120" i="9"/>
  <c r="E76" i="9"/>
  <c r="F76" i="9" s="1"/>
  <c r="E7" i="9"/>
  <c r="G23" i="13"/>
  <c r="I23" i="13" s="1"/>
  <c r="G36" i="13"/>
  <c r="I36" i="13" s="1"/>
  <c r="G90" i="13"/>
  <c r="I90" i="13" s="1"/>
  <c r="G15" i="13"/>
  <c r="I15" i="13" s="1"/>
  <c r="E154" i="8" l="1"/>
  <c r="E14" i="8"/>
  <c r="E100" i="8"/>
  <c r="F456" i="9"/>
  <c r="E225" i="9"/>
  <c r="F227" i="9"/>
  <c r="E190" i="9"/>
  <c r="F190" i="9" s="1"/>
  <c r="F192" i="9"/>
  <c r="E150" i="9"/>
  <c r="E128" i="9"/>
  <c r="F128" i="9" s="1"/>
  <c r="F130" i="9"/>
  <c r="F443" i="9"/>
  <c r="E436" i="9"/>
  <c r="E118" i="9"/>
  <c r="E134" i="9"/>
  <c r="E349" i="9"/>
  <c r="F349" i="9" s="1"/>
  <c r="F351" i="9"/>
  <c r="F525" i="9"/>
  <c r="E523" i="9"/>
  <c r="F523" i="9" s="1"/>
  <c r="F503" i="9"/>
  <c r="E501" i="9"/>
  <c r="F501" i="9" s="1"/>
  <c r="F464" i="9"/>
  <c r="E462" i="9"/>
  <c r="E48" i="9"/>
  <c r="D314" i="9"/>
  <c r="F314" i="9" s="1"/>
  <c r="D223" i="8"/>
  <c r="E12" i="8" l="1"/>
  <c r="E116" i="9"/>
  <c r="E449" i="9"/>
  <c r="E46" i="9"/>
  <c r="D81" i="6"/>
  <c r="G81" i="6" s="1"/>
  <c r="D96" i="6" l="1"/>
  <c r="G96" i="6" s="1"/>
  <c r="G101" i="6"/>
  <c r="E11" i="8"/>
  <c r="E114" i="9"/>
  <c r="E5" i="9"/>
  <c r="E4" i="9" l="1"/>
  <c r="D340" i="8"/>
  <c r="D334" i="8" l="1"/>
  <c r="F334" i="8" s="1"/>
  <c r="F340" i="8"/>
  <c r="D467" i="8"/>
  <c r="F467" i="8" s="1"/>
  <c r="D195" i="8" l="1"/>
  <c r="D193" i="8" l="1"/>
  <c r="F193" i="8" s="1"/>
  <c r="F195" i="8"/>
  <c r="G91" i="13" l="1"/>
  <c r="I91" i="13" s="1"/>
  <c r="E19" i="12" l="1"/>
  <c r="G19" i="12" s="1"/>
  <c r="D68" i="6"/>
  <c r="G68" i="6" s="1"/>
  <c r="D61" i="6"/>
  <c r="G61" i="6" s="1"/>
  <c r="D21" i="6"/>
  <c r="G21" i="6" s="1"/>
  <c r="D9" i="6"/>
  <c r="G9" i="6" s="1"/>
  <c r="D7" i="6" l="1"/>
  <c r="D233" i="8"/>
  <c r="F233" i="8" s="1"/>
  <c r="D462" i="9"/>
  <c r="D436" i="9"/>
  <c r="F436" i="9" s="1"/>
  <c r="D225" i="9"/>
  <c r="F225" i="9" s="1"/>
  <c r="D217" i="9"/>
  <c r="F217" i="9" s="1"/>
  <c r="D152" i="9"/>
  <c r="F152" i="9" s="1"/>
  <c r="D145" i="9"/>
  <c r="F145" i="9" s="1"/>
  <c r="D136" i="9"/>
  <c r="F136" i="9" s="1"/>
  <c r="D120" i="9"/>
  <c r="F120" i="9" s="1"/>
  <c r="D99" i="9"/>
  <c r="D50" i="9"/>
  <c r="F50" i="9" s="1"/>
  <c r="D11" i="9"/>
  <c r="F11" i="9" s="1"/>
  <c r="D508" i="8"/>
  <c r="F508" i="8" s="1"/>
  <c r="D474" i="8"/>
  <c r="D439" i="8"/>
  <c r="F439" i="8" s="1"/>
  <c r="D430" i="8"/>
  <c r="F430" i="8" s="1"/>
  <c r="D420" i="8"/>
  <c r="D406" i="8"/>
  <c r="F406" i="8" s="1"/>
  <c r="D390" i="8"/>
  <c r="F390" i="8" s="1"/>
  <c r="D383" i="8"/>
  <c r="F383" i="8" s="1"/>
  <c r="D323" i="8"/>
  <c r="F323" i="8" s="1"/>
  <c r="D274" i="8"/>
  <c r="F274" i="8" s="1"/>
  <c r="D208" i="8"/>
  <c r="F208" i="8" s="1"/>
  <c r="D181" i="8"/>
  <c r="F181" i="8" s="1"/>
  <c r="D165" i="8"/>
  <c r="F165" i="8" s="1"/>
  <c r="D158" i="8"/>
  <c r="F158" i="8" s="1"/>
  <c r="D148" i="8"/>
  <c r="F148" i="8" s="1"/>
  <c r="D114" i="8"/>
  <c r="F114" i="8" s="1"/>
  <c r="D106" i="8"/>
  <c r="F106" i="8" s="1"/>
  <c r="D89" i="8"/>
  <c r="F89" i="8" s="1"/>
  <c r="D73" i="8"/>
  <c r="F73" i="8" s="1"/>
  <c r="D26" i="8"/>
  <c r="F26" i="8" s="1"/>
  <c r="D472" i="8" l="1"/>
  <c r="F472" i="8" s="1"/>
  <c r="F474" i="8"/>
  <c r="D418" i="8"/>
  <c r="F418" i="8" s="1"/>
  <c r="F420" i="8"/>
  <c r="D91" i="9"/>
  <c r="F91" i="9" s="1"/>
  <c r="F99" i="9"/>
  <c r="D449" i="9"/>
  <c r="F449" i="9" s="1"/>
  <c r="F462" i="9"/>
  <c r="D104" i="8"/>
  <c r="F104" i="8" s="1"/>
  <c r="D156" i="8"/>
  <c r="F156" i="8" s="1"/>
  <c r="D428" i="8"/>
  <c r="E18" i="12"/>
  <c r="G18" i="12" s="1"/>
  <c r="D5" i="6"/>
  <c r="D18" i="8"/>
  <c r="D416" i="8" l="1"/>
  <c r="F416" i="8" s="1"/>
  <c r="F428" i="8"/>
  <c r="D16" i="8"/>
  <c r="F16" i="8" s="1"/>
  <c r="F18" i="8"/>
  <c r="D404" i="8"/>
  <c r="F404" i="8" s="1"/>
  <c r="D297" i="8" l="1"/>
  <c r="F297" i="8" s="1"/>
  <c r="D397" i="8" l="1"/>
  <c r="D381" i="8" l="1"/>
  <c r="F397" i="8"/>
  <c r="D71" i="5"/>
  <c r="G71" i="5" s="1"/>
  <c r="D48" i="5"/>
  <c r="G48" i="5" s="1"/>
  <c r="D36" i="5"/>
  <c r="G36" i="5" s="1"/>
  <c r="D23" i="5"/>
  <c r="G23" i="5" s="1"/>
  <c r="D9" i="5"/>
  <c r="D349" i="8" l="1"/>
  <c r="F349" i="8" s="1"/>
  <c r="F381" i="8"/>
  <c r="D7" i="5"/>
  <c r="D5" i="5" l="1"/>
  <c r="E16" i="12"/>
  <c r="G16" i="12" s="1"/>
  <c r="G24" i="13"/>
  <c r="G92" i="13" l="1"/>
  <c r="I92" i="13" s="1"/>
  <c r="I24" i="13"/>
  <c r="D78" i="13"/>
  <c r="B78" i="13"/>
  <c r="D506" i="8" l="1"/>
  <c r="D486" i="8" l="1"/>
  <c r="F486" i="8" s="1"/>
  <c r="F506" i="8"/>
  <c r="D321" i="8"/>
  <c r="D272" i="8"/>
  <c r="D206" i="8"/>
  <c r="D146" i="8"/>
  <c r="D154" i="8" l="1"/>
  <c r="F154" i="8" s="1"/>
  <c r="F206" i="8"/>
  <c r="D319" i="8"/>
  <c r="F319" i="8" s="1"/>
  <c r="F321" i="8"/>
  <c r="D102" i="8"/>
  <c r="F102" i="8" s="1"/>
  <c r="F146" i="8"/>
  <c r="D258" i="8"/>
  <c r="F258" i="8" s="1"/>
  <c r="F272" i="8"/>
  <c r="D87" i="8"/>
  <c r="D100" i="8" l="1"/>
  <c r="F100" i="8" s="1"/>
  <c r="D14" i="8"/>
  <c r="F14" i="8" s="1"/>
  <c r="F87" i="8"/>
  <c r="D150" i="9"/>
  <c r="F150" i="9" s="1"/>
  <c r="D143" i="9"/>
  <c r="F143" i="9" s="1"/>
  <c r="D134" i="9"/>
  <c r="F134" i="9" s="1"/>
  <c r="D118" i="9"/>
  <c r="F118" i="9" s="1"/>
  <c r="D48" i="9"/>
  <c r="D9" i="9"/>
  <c r="D46" i="9" l="1"/>
  <c r="F46" i="9" s="1"/>
  <c r="F48" i="9"/>
  <c r="D7" i="9"/>
  <c r="F7" i="9" s="1"/>
  <c r="F9" i="9"/>
  <c r="D116" i="9"/>
  <c r="D5" i="9"/>
  <c r="F5" i="9" s="1"/>
  <c r="D12" i="8"/>
  <c r="D11" i="8" l="1"/>
  <c r="F11" i="8" s="1"/>
  <c r="F12" i="8"/>
  <c r="D114" i="9"/>
  <c r="F114" i="9" s="1"/>
  <c r="F116" i="9"/>
  <c r="D4" i="9"/>
  <c r="F4" i="9" s="1"/>
</calcChain>
</file>

<file path=xl/comments1.xml><?xml version="1.0" encoding="utf-8"?>
<comments xmlns="http://schemas.openxmlformats.org/spreadsheetml/2006/main">
  <authors>
    <author>grad-sinj</author>
  </authors>
  <commentList>
    <comment ref="C4" authorId="0" shapeId="0">
      <text>
        <r>
          <rPr>
            <b/>
            <sz val="8"/>
            <color indexed="81"/>
            <rFont val="Segoe UI"/>
            <family val="2"/>
            <charset val="238"/>
          </rPr>
          <t>grad-sinj:</t>
        </r>
        <r>
          <rPr>
            <sz val="8"/>
            <color indexed="81"/>
            <rFont val="Segoe UI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<sst xmlns="http://schemas.openxmlformats.org/spreadsheetml/2006/main" count="1679" uniqueCount="880">
  <si>
    <t>Konto</t>
  </si>
  <si>
    <t xml:space="preserve">Opis prihoda </t>
  </si>
  <si>
    <t>PRIHODI OD POREZA</t>
  </si>
  <si>
    <t>Porez i prirez na dohodak</t>
  </si>
  <si>
    <t>Porezi na imovinu</t>
  </si>
  <si>
    <t>Porezi na robu i usluge</t>
  </si>
  <si>
    <t>POMOĆI</t>
  </si>
  <si>
    <t>PRIHODI OD IMOVINE</t>
  </si>
  <si>
    <t>Prihodi od financijske imovine</t>
  </si>
  <si>
    <t>Prihodi od nefinancijske imovine</t>
  </si>
  <si>
    <t>Prihodi od kamata na dane zajmove</t>
  </si>
  <si>
    <t>Administrativne (upravne) pristojbe</t>
  </si>
  <si>
    <t>Prihodi po posebnim propisima</t>
  </si>
  <si>
    <t>Ostali nespomenuti prihodi</t>
  </si>
  <si>
    <t>KAZNE, UPRAVNE MJERE I OSTALI PRIHODI</t>
  </si>
  <si>
    <t>Prihod od prodaje neproizvedene imovine</t>
  </si>
  <si>
    <t>Prihod od prodaje materijalne imovine - prirodnih bogatstava</t>
  </si>
  <si>
    <t>Primljene otplate (povrat) glavnice zajmova</t>
  </si>
  <si>
    <t>Pozicija</t>
  </si>
  <si>
    <t xml:space="preserve">Opis rashoda i izdataka </t>
  </si>
  <si>
    <t>RAZDJEL 1. 010      URED GRADA</t>
  </si>
  <si>
    <t>GLAVA 1</t>
  </si>
  <si>
    <t>GRADSKA UPRAVA</t>
  </si>
  <si>
    <t xml:space="preserve">PROGRAM </t>
  </si>
  <si>
    <t>UPRAVLJANJE I ADMINISTRACIJA</t>
  </si>
  <si>
    <t>AKTIVNOST</t>
  </si>
  <si>
    <t>Administrativni i stručni poslovi Grada</t>
  </si>
  <si>
    <t>Rashodi za zaposlene</t>
  </si>
  <si>
    <t>01</t>
  </si>
  <si>
    <t>Plaće</t>
  </si>
  <si>
    <t>02</t>
  </si>
  <si>
    <t>Ostali rashodi za zaposlene</t>
  </si>
  <si>
    <t>03</t>
  </si>
  <si>
    <t xml:space="preserve">Doprinosi na plaće </t>
  </si>
  <si>
    <t>Materijalni rashodi</t>
  </si>
  <si>
    <t>04</t>
  </si>
  <si>
    <t>Naknade troškova zaposlenima</t>
  </si>
  <si>
    <t>05</t>
  </si>
  <si>
    <t>Rashodi za materijal i energiju</t>
  </si>
  <si>
    <t>06</t>
  </si>
  <si>
    <t>Rashodi za usluge</t>
  </si>
  <si>
    <t>07</t>
  </si>
  <si>
    <t>Ostali nespomenuti rashodi</t>
  </si>
  <si>
    <t>Ostali nespomenuti rashodi poslovanja</t>
  </si>
  <si>
    <t>Financijski rashodi</t>
  </si>
  <si>
    <t>08</t>
  </si>
  <si>
    <t>Ostali financijski rashodi</t>
  </si>
  <si>
    <t>Proračunska zaliha</t>
  </si>
  <si>
    <t>Subvencije</t>
  </si>
  <si>
    <t>Donacije i ostali rashodi</t>
  </si>
  <si>
    <t>Tekuće donacije</t>
  </si>
  <si>
    <t>Kapitalne donacije</t>
  </si>
  <si>
    <t>PROJEKT</t>
  </si>
  <si>
    <t>Rashodi za nabavu proizvodne dugotrajne  imovine</t>
  </si>
  <si>
    <t>10</t>
  </si>
  <si>
    <t>Postrojenja i oprema</t>
  </si>
  <si>
    <t>11</t>
  </si>
  <si>
    <t>Nematerijalna proizvedena imovina - ulaganje u računalne programe</t>
  </si>
  <si>
    <t>Obveze po sudskim sporovima</t>
  </si>
  <si>
    <t xml:space="preserve">Financijski rashodi </t>
  </si>
  <si>
    <t>Ostali nespomenuti financijski rashodi</t>
  </si>
  <si>
    <t>Naknada troškova osobama izvan radnog odnosa</t>
  </si>
  <si>
    <t>GLAVA 2</t>
  </si>
  <si>
    <t>1010</t>
  </si>
  <si>
    <t>DRUŠTVENE DJELATNOSTI</t>
  </si>
  <si>
    <t>PREDŠKOLSKI ODGOJ</t>
  </si>
  <si>
    <t>A100201</t>
  </si>
  <si>
    <t xml:space="preserve">Plaće </t>
  </si>
  <si>
    <t>16</t>
  </si>
  <si>
    <t>Doprinosi na plaće</t>
  </si>
  <si>
    <t>17</t>
  </si>
  <si>
    <t>18</t>
  </si>
  <si>
    <t>19</t>
  </si>
  <si>
    <t>A100202</t>
  </si>
  <si>
    <t>Sufinanciranje predškolskog odgoja</t>
  </si>
  <si>
    <t>Ostali rashodi</t>
  </si>
  <si>
    <t>20</t>
  </si>
  <si>
    <t>21</t>
  </si>
  <si>
    <t>Tekuće donacije - privatni vrtić "Čarobni pianino"</t>
  </si>
  <si>
    <t>22</t>
  </si>
  <si>
    <t>Građevinski objekti</t>
  </si>
  <si>
    <t>KULTURA</t>
  </si>
  <si>
    <t>A100301</t>
  </si>
  <si>
    <t xml:space="preserve">Gradska knjižnica </t>
  </si>
  <si>
    <t>25</t>
  </si>
  <si>
    <t xml:space="preserve">Ostali rashodi za zaposlene </t>
  </si>
  <si>
    <t>26</t>
  </si>
  <si>
    <t>Doprinosi  na plaće</t>
  </si>
  <si>
    <t>Rashodi za nabavu proizvedene dugotrajne imovine</t>
  </si>
  <si>
    <t>Knjige u knjižnicama</t>
  </si>
  <si>
    <t>A100302</t>
  </si>
  <si>
    <t>29</t>
  </si>
  <si>
    <t>Kulturno umjetnička društva i udruge</t>
  </si>
  <si>
    <t>30</t>
  </si>
  <si>
    <t>31</t>
  </si>
  <si>
    <t>32</t>
  </si>
  <si>
    <t>K100301</t>
  </si>
  <si>
    <t xml:space="preserve">Rashodi za usluge </t>
  </si>
  <si>
    <t>35</t>
  </si>
  <si>
    <t>Rashodi za nabavu proizvodne dugotrajne imovine</t>
  </si>
  <si>
    <t>37</t>
  </si>
  <si>
    <t>ŠPORT</t>
  </si>
  <si>
    <t>A100401</t>
  </si>
  <si>
    <t>Športski klubovi i udruge</t>
  </si>
  <si>
    <t>Ostali  rashodi</t>
  </si>
  <si>
    <t>A100402</t>
  </si>
  <si>
    <t>Gradski bazen</t>
  </si>
  <si>
    <t>A100403</t>
  </si>
  <si>
    <t>ŠKOLSTVO</t>
  </si>
  <si>
    <t>A100501</t>
  </si>
  <si>
    <t>Potpore učenicima i studentima</t>
  </si>
  <si>
    <t>Naknade građanima i kućanstvima na temelju osiguranja i druge naknade</t>
  </si>
  <si>
    <t>Naknade građanima i kućanstvima (stipendije)</t>
  </si>
  <si>
    <t xml:space="preserve">Naknade građanima i kućanstvima iz proračuna - sufinanciranje cijene prijevoza učenika i studenata </t>
  </si>
  <si>
    <t>A100502</t>
  </si>
  <si>
    <t>Donacije školstvu</t>
  </si>
  <si>
    <t>SOCIJALNA SKRB</t>
  </si>
  <si>
    <t>Sufinanciranje rada Crvenog križa</t>
  </si>
  <si>
    <t>PROGRAM</t>
  </si>
  <si>
    <t xml:space="preserve">Donacija za rad DVD-a </t>
  </si>
  <si>
    <t>Tekuće donacije-redovna djelatnost</t>
  </si>
  <si>
    <t>A100702</t>
  </si>
  <si>
    <t>A100801</t>
  </si>
  <si>
    <t>RAZDJEL 2. 020 UPRAVNI ODJEL ZA PROSTORNO UREĐENJE, KOMUNALNE DJELATNOSTI  GOSPODARSTVO I UPRAVLJANJE IMOVINOM</t>
  </si>
  <si>
    <t>2005</t>
  </si>
  <si>
    <t>KOMUNALNO  GOSPODARSTVO</t>
  </si>
  <si>
    <t>ODRŽAVANJE KOMUNALNE INFRASTRUKTURE</t>
  </si>
  <si>
    <t>A100901</t>
  </si>
  <si>
    <t>A100902</t>
  </si>
  <si>
    <t xml:space="preserve">Održavanje  nerazvrstanih cesta </t>
  </si>
  <si>
    <t>A100903</t>
  </si>
  <si>
    <t>Odvodnja oborinskih voda</t>
  </si>
  <si>
    <t>A100904</t>
  </si>
  <si>
    <t>A100905</t>
  </si>
  <si>
    <t>A100906</t>
  </si>
  <si>
    <t>Održavanje groblja</t>
  </si>
  <si>
    <t>ZAJEDNIČKI RASHODI U FUNKCIJI ODRŽAVANJA KOMUNALNE INFRASTRUKTURE</t>
  </si>
  <si>
    <t>A101001</t>
  </si>
  <si>
    <t>K101001</t>
  </si>
  <si>
    <t>Energetska učinkovitost na sustavu javne rasvjete</t>
  </si>
  <si>
    <t>ZAŠTITA OKOLIŠA</t>
  </si>
  <si>
    <t>K101101</t>
  </si>
  <si>
    <t>Sanacija odlagališta komunalnog otpada "Mojanka"</t>
  </si>
  <si>
    <t>K101102</t>
  </si>
  <si>
    <t xml:space="preserve">Plan gospodarenja otpadom </t>
  </si>
  <si>
    <t>K101103</t>
  </si>
  <si>
    <t xml:space="preserve">Rashodi za nabavu proizvodne dugotrajne imovine </t>
  </si>
  <si>
    <t>2010</t>
  </si>
  <si>
    <t>PROSTORNO UREĐENJE, GOSPODARSTVO I UPRAVLJANJE IMOVINOM</t>
  </si>
  <si>
    <t>RAZVITAK GOSPODARSTVA I IZGRADNJA KAPITALNIH OBJEKATA</t>
  </si>
  <si>
    <t>A101201</t>
  </si>
  <si>
    <t>A101203</t>
  </si>
  <si>
    <t>Katastarska izmjera nerazvrstanih cesta</t>
  </si>
  <si>
    <t>A101204</t>
  </si>
  <si>
    <t>Poticanje poduzetništva</t>
  </si>
  <si>
    <t>Subvencije trgovačkim društvima - Gradsko kino</t>
  </si>
  <si>
    <t>Subvencije poljoprivrednicima, obrtnicima</t>
  </si>
  <si>
    <t>Subvencije - Poduzetnički centar</t>
  </si>
  <si>
    <t>A101205</t>
  </si>
  <si>
    <t>Fond za poticanje zapošljavanja</t>
  </si>
  <si>
    <t>Subvencije kamata na poduzetničke kredite</t>
  </si>
  <si>
    <t>K101201</t>
  </si>
  <si>
    <t>K101202</t>
  </si>
  <si>
    <t>K101203</t>
  </si>
  <si>
    <t>Gospodarska  zona Kukuzovac</t>
  </si>
  <si>
    <t>Kapitalne pomoći GZK</t>
  </si>
  <si>
    <t>K101204</t>
  </si>
  <si>
    <t>Kupnja nekretnina</t>
  </si>
  <si>
    <t>Izgradnja nogostupa  Put Pavića</t>
  </si>
  <si>
    <t>K101208</t>
  </si>
  <si>
    <t>Izrada prostornih planova</t>
  </si>
  <si>
    <t>Ostala nematerijalna proizvedena imovina</t>
  </si>
  <si>
    <t>K101212</t>
  </si>
  <si>
    <t>K101213</t>
  </si>
  <si>
    <t>K101214</t>
  </si>
  <si>
    <t>K101215</t>
  </si>
  <si>
    <t>K101216</t>
  </si>
  <si>
    <t>Rashodi za nabavu dugotrajne proizvedene imovine</t>
  </si>
  <si>
    <t>Uređenje prostora "Aerodroma"</t>
  </si>
  <si>
    <t>Nematerijalna proizvedena imovina</t>
  </si>
  <si>
    <t>Upravljanje imovinom Grada</t>
  </si>
  <si>
    <t>K101302</t>
  </si>
  <si>
    <t>A</t>
  </si>
  <si>
    <t>RAČUN PRIHODA I RASHODA</t>
  </si>
  <si>
    <t>Prihodi poslovanja</t>
  </si>
  <si>
    <t>Prihodi od prodaje nefinancijske imovine</t>
  </si>
  <si>
    <t>Rashodi poslovanja</t>
  </si>
  <si>
    <t>Rashodi za nabavu nefinancijske imovine</t>
  </si>
  <si>
    <t>Razlika  višak / manjak</t>
  </si>
  <si>
    <t>B</t>
  </si>
  <si>
    <t xml:space="preserve">RAČUN FINANCIRANJA </t>
  </si>
  <si>
    <t>Primici od financijske imovine i zaduživanja</t>
  </si>
  <si>
    <t xml:space="preserve">Izdaci za financijsku imovinu i otplate zajmova </t>
  </si>
  <si>
    <t>NETO FINANCIRANJE</t>
  </si>
  <si>
    <t>A.   PRIHODI POSLOVANJA</t>
  </si>
  <si>
    <t>PRIHODI  UKUPNO (6+7)</t>
  </si>
  <si>
    <t xml:space="preserve">PRIHODI  </t>
  </si>
  <si>
    <t>Komunalni doprinos i  naknada</t>
  </si>
  <si>
    <t>PRIHOD OD PRODAJE NEFINANCIJSKE IMOVINE</t>
  </si>
  <si>
    <t>B.    RASHODI POSLOVANJA</t>
  </si>
  <si>
    <t>Opis rashoda</t>
  </si>
  <si>
    <t>RASHODI POSLOVANJA (3+4)</t>
  </si>
  <si>
    <t>RASHODI POSLOVANJA</t>
  </si>
  <si>
    <t xml:space="preserve">Ostali nespomenuti rashodi </t>
  </si>
  <si>
    <t xml:space="preserve">Subvencije trgovačkim društvima u javnom sektoru </t>
  </si>
  <si>
    <t xml:space="preserve">Subvencije trgovačkim društvima, poljoprivrednicima i obrtnicima izvan javnog sektora </t>
  </si>
  <si>
    <t>Pomoći dane u inozemstvo i unutar općeg proračuna</t>
  </si>
  <si>
    <t>Pomoći proračunskim korisnicima drugih proračuna</t>
  </si>
  <si>
    <t>Naknade građanima i kućanstvima iz proračuna</t>
  </si>
  <si>
    <t>Izvanredni rashodi</t>
  </si>
  <si>
    <t>Kapitalne pomoći</t>
  </si>
  <si>
    <t>RASHODI ZA NABAVU NEFINANCIJSKE IMOVINE</t>
  </si>
  <si>
    <t>Rashodi za nabavu neproizvedene  imovine</t>
  </si>
  <si>
    <t>Materijalna imovina</t>
  </si>
  <si>
    <t xml:space="preserve">Knjige </t>
  </si>
  <si>
    <t>C.    RAČUN FINANCIRANJA</t>
  </si>
  <si>
    <t>Opis primici / izdaci</t>
  </si>
  <si>
    <t>PRIMICI OD FINANCIJSKE IMOVINE I ZADUŽIVANJA</t>
  </si>
  <si>
    <t>Povrat zajmova  danih obrtnicima, malim i srednjim poduzetnicima</t>
  </si>
  <si>
    <t>Članak 4.</t>
  </si>
  <si>
    <t>A 100101</t>
  </si>
  <si>
    <t>A 100102</t>
  </si>
  <si>
    <t>09</t>
  </si>
  <si>
    <t xml:space="preserve">Izvanredni rashodi </t>
  </si>
  <si>
    <t>K 100101</t>
  </si>
  <si>
    <t>A100103</t>
  </si>
  <si>
    <t>A100104</t>
  </si>
  <si>
    <t>Naknade troškova osobama izvan radnog odnosa</t>
  </si>
  <si>
    <t>Sufinanciranje rada Muzeja Cetinske krajine</t>
  </si>
  <si>
    <t>Pomoći pror. korisnicima drugih proračuna</t>
  </si>
  <si>
    <t>Sanacija Gradske tvrđave</t>
  </si>
  <si>
    <t>A100601</t>
  </si>
  <si>
    <t xml:space="preserve">Ostali rashodi </t>
  </si>
  <si>
    <t>A100701</t>
  </si>
  <si>
    <t>Članak 5.</t>
  </si>
  <si>
    <t>K100101</t>
  </si>
  <si>
    <t>Zaštita okoliša</t>
  </si>
  <si>
    <t>Plan gospodarenja otpadom</t>
  </si>
  <si>
    <t>Centar za razvoj Sinjska Alka</t>
  </si>
  <si>
    <t>Gospodarska zona Kukuzovac</t>
  </si>
  <si>
    <t>Izgradnja nogostupa Put Pavića</t>
  </si>
  <si>
    <t>K101209</t>
  </si>
  <si>
    <t>Gradsko vijeće Grada Sinja</t>
  </si>
  <si>
    <t>Obnova uredskih prostorija i opreme</t>
  </si>
  <si>
    <t>Korištenje školske sportske dvorane</t>
  </si>
  <si>
    <t>Rashodi za nabavu dugotrajne proizvodne imovine</t>
  </si>
  <si>
    <t xml:space="preserve">Ostala nematerijalna imovina </t>
  </si>
  <si>
    <t>Rashodi za nabavu dugot. proizvodne imovine</t>
  </si>
  <si>
    <t>Uređenje mrtvačnice i uređenje groblja</t>
  </si>
  <si>
    <t>Ostali građevinski objekti</t>
  </si>
  <si>
    <t xml:space="preserve">Održavanje športskih objekata </t>
  </si>
  <si>
    <t>Priprema projekata za sufinanciranje izgradnje integriranog sustava odvodnje i strukturnih fondova EU</t>
  </si>
  <si>
    <t>A100304</t>
  </si>
  <si>
    <t>A100404</t>
  </si>
  <si>
    <t>A101202</t>
  </si>
  <si>
    <t>K101205</t>
  </si>
  <si>
    <t>K101210</t>
  </si>
  <si>
    <t>33</t>
  </si>
  <si>
    <t>34</t>
  </si>
  <si>
    <t>38</t>
  </si>
  <si>
    <t>Odsjek: Gradska uprava</t>
  </si>
  <si>
    <t>STRATEŠKI CILJ</t>
  </si>
  <si>
    <t>OPIS RAZVOJNOG PROGRAMA</t>
  </si>
  <si>
    <t>NAZIV MJERE</t>
  </si>
  <si>
    <t>PROGRAM U PRORAČUNU</t>
  </si>
  <si>
    <t>AKTIVNOST/    PROJEKT</t>
  </si>
  <si>
    <t>ŠIFRA PROJEKTA</t>
  </si>
  <si>
    <t>Ukupno Gradska uprava:</t>
  </si>
  <si>
    <t>Odsjek: Društvenih djelatnosti</t>
  </si>
  <si>
    <t>CILJ BR. 4. Kontinuitet jedinstvenog kulturnog identiteta</t>
  </si>
  <si>
    <t>Završetak projekta sanacije i rekonstrukcije Tvrđave Grad uz potporu Ministarstva kulture RH</t>
  </si>
  <si>
    <t>Zaštita kulturno povijesne baštine</t>
  </si>
  <si>
    <t>Program kulture</t>
  </si>
  <si>
    <t>Ukupno Društvene djelatnosti:</t>
  </si>
  <si>
    <t>Ukupno Razdjel 1:</t>
  </si>
  <si>
    <t xml:space="preserve">Odsjek: Komunalno gospodarstvo </t>
  </si>
  <si>
    <t>CILJ BR. 2. Izgrađeni i usklađeni infrastrukturni i prirodni resursi kao osnovni preduvjet kvalitete života</t>
  </si>
  <si>
    <t xml:space="preserve">Daljnja provedba programa energetske učinkovitosti na sustavu javne rasvjete </t>
  </si>
  <si>
    <t xml:space="preserve">Nabava opreme za odvojeno skupljanje otpada </t>
  </si>
  <si>
    <t>Stvaranje uvjeta za odvojeno prikupljanje otpada</t>
  </si>
  <si>
    <t>Učinkovito gospodarenje energijom</t>
  </si>
  <si>
    <t>Zaštita okoliša i gospodarenje otpadom</t>
  </si>
  <si>
    <t>Zajednički rashodi u funkciji održavanja komunalne infrastrukture</t>
  </si>
  <si>
    <t>Sanacija odlagališta komunalnog otpada Mojanka</t>
  </si>
  <si>
    <t>Ukupno Komunalno gospodarstvo:</t>
  </si>
  <si>
    <t>Odsjek: Prostorno uređenje, gospodarstvo i upravljanje imovinom</t>
  </si>
  <si>
    <t xml:space="preserve">CILJ BR. 1. Kvalitetni i dinamički ljudski resursi, kao aktivni nositelji sadašnjosti i budućnosti Grada Sinja </t>
  </si>
  <si>
    <t>CILJ BR.2.</t>
  </si>
  <si>
    <t>Izgrađeni i usklađeni infrastrukturni i prirodni resursi kao osnovni preduvjet kvalitete života</t>
  </si>
  <si>
    <t>CILJ BROJ. 3.</t>
  </si>
  <si>
    <t>Održivo i konkurentno gospodarstvo, kao osnova ekonomske dinamike urbane cjeline</t>
  </si>
  <si>
    <t>Ulaganje u športsko rekreacijsku kulturu i stvaranje športsko rekreativnih programa</t>
  </si>
  <si>
    <t>Izrada prostorno planske dokumentacije</t>
  </si>
  <si>
    <t>Poticanje energetske učinkovitosti</t>
  </si>
  <si>
    <t>Razvoj cestovne infrastruture</t>
  </si>
  <si>
    <t>Razvoj lokalne cestovne infrastruture</t>
  </si>
  <si>
    <t>Nastavak projekta  rekonstrukcije te proširenje vodoopskrbe i odvodnje u sustavu aglomeracije Sinj</t>
  </si>
  <si>
    <t xml:space="preserve">Poboljšanje poslovne infrastrukture i potpora poduzetnicima </t>
  </si>
  <si>
    <t xml:space="preserve">Ulaganje u daljnji razvoj GZK </t>
  </si>
  <si>
    <t>Razvoj lokalne cestovne infrastrukture</t>
  </si>
  <si>
    <t>Daljnja detaljna razrada planova dijelova Grada</t>
  </si>
  <si>
    <t>Provedba programa energetske učinkovitosti na objektima u vlasništvu Grada</t>
  </si>
  <si>
    <t>Kvalitetna prometna povezanost – sigurnost u prometu</t>
  </si>
  <si>
    <t>Uspostava razvojnog centra</t>
  </si>
  <si>
    <t xml:space="preserve">Osiguranje potpore poduzetnicima </t>
  </si>
  <si>
    <t>Strateško upravljanje s kulturno povijesnim nasljeđem</t>
  </si>
  <si>
    <t>Razvitak gospodarstva i izgradnja kap.objekata</t>
  </si>
  <si>
    <t>Financiranje projekta iz fondova EU</t>
  </si>
  <si>
    <t>Razvitak gospodarstva i izgradnja kapitalnih projekata</t>
  </si>
  <si>
    <t>Kupnja nekretnine</t>
  </si>
  <si>
    <t xml:space="preserve">Ukupno Odsjek gospodarstvo:     </t>
  </si>
  <si>
    <t>Ukupno Razdjel 2:</t>
  </si>
  <si>
    <t xml:space="preserve">Sustav energetske učinkovitosti na objektima u vlasništvu Grada </t>
  </si>
  <si>
    <t>Sustav energetske učinkovitosti na objektima u vlasništvu Grada</t>
  </si>
  <si>
    <t>Razvoj komunalne infrastrukture</t>
  </si>
  <si>
    <t>Pomoći proračunu iz drugih proračuna</t>
  </si>
  <si>
    <t>PRIHODI OD UPRAVNIH I ADMINISTRATIVNIH PRISTOJBI, PRISTOJBI PO POSEBNIM PROPISIMA I NAKNADA</t>
  </si>
  <si>
    <t>Prihod od prodaje proizvoda  i roba</t>
  </si>
  <si>
    <t>Prihod od proizvedene imovine</t>
  </si>
  <si>
    <t>45</t>
  </si>
  <si>
    <t>K101211</t>
  </si>
  <si>
    <t>Rashodi za nabavu proizvedene dug. imovine</t>
  </si>
  <si>
    <t>CILJ BR 1.Jačanje ljudskih resursa</t>
  </si>
  <si>
    <t xml:space="preserve">Program razvitka gospodarstva i izgradnja kapitalnih projekata </t>
  </si>
  <si>
    <t>Financiranje javne vatrogasne postrojbe</t>
  </si>
  <si>
    <t>PM upravljanje projektom</t>
  </si>
  <si>
    <t>Izgradnja "Spomen prostora poginulim braniteljima Domovinskog rata Cetinske krajine"</t>
  </si>
  <si>
    <t>DONACIJE OSTALIM UDRUGAMA I KORISNICIMA</t>
  </si>
  <si>
    <t>Udruge civilnog društva</t>
  </si>
  <si>
    <t>A100802</t>
  </si>
  <si>
    <t>Političke stranke</t>
  </si>
  <si>
    <t>A100803</t>
  </si>
  <si>
    <t>Turistička zajednica</t>
  </si>
  <si>
    <t>A100804</t>
  </si>
  <si>
    <t>Vjerske zajednice</t>
  </si>
  <si>
    <t>A100805</t>
  </si>
  <si>
    <t>Nacionalne manjine</t>
  </si>
  <si>
    <t xml:space="preserve">Ostale naknade građanima i kućanstvima iz proračuna </t>
  </si>
  <si>
    <t xml:space="preserve">Financiranje komunalnih usluga športskih klubova </t>
  </si>
  <si>
    <t>Financiranje tekućih rashoda</t>
  </si>
  <si>
    <t>Kulturno umjetničko središte - Sinj</t>
  </si>
  <si>
    <t>A100405</t>
  </si>
  <si>
    <t>A100406</t>
  </si>
  <si>
    <t>A100407</t>
  </si>
  <si>
    <t>A100604</t>
  </si>
  <si>
    <t>Primici glavnice zajmova danih neprofitnim organizacijama, građanima i kućanstvima</t>
  </si>
  <si>
    <t>Zajedničke usluge u komunalnom gospodarstvu</t>
  </si>
  <si>
    <t>Priprema razvojnih programa i ostali zajednički rashodi</t>
  </si>
  <si>
    <t>Uredska oprema i namještaj</t>
  </si>
  <si>
    <t>36</t>
  </si>
  <si>
    <t>46</t>
  </si>
  <si>
    <t>48</t>
  </si>
  <si>
    <t>K101405</t>
  </si>
  <si>
    <t>K101406</t>
  </si>
  <si>
    <t>K101407</t>
  </si>
  <si>
    <t>23</t>
  </si>
  <si>
    <t>24</t>
  </si>
  <si>
    <t>49</t>
  </si>
  <si>
    <t>51</t>
  </si>
  <si>
    <t>52</t>
  </si>
  <si>
    <t>53</t>
  </si>
  <si>
    <t>54</t>
  </si>
  <si>
    <t>109</t>
  </si>
  <si>
    <t>K101104</t>
  </si>
  <si>
    <t>Pomoći proračunskim korisnicima iz proračuna koji im nije nadležan</t>
  </si>
  <si>
    <t>Pomoći temeljem prijenosa EU sredstava</t>
  </si>
  <si>
    <t>A100306</t>
  </si>
  <si>
    <t>A100307</t>
  </si>
  <si>
    <t>K100302</t>
  </si>
  <si>
    <t>Financiranje troškova korištenja školske športske dvorane</t>
  </si>
  <si>
    <t>A100605</t>
  </si>
  <si>
    <t>A100703</t>
  </si>
  <si>
    <t>EU PROJEKT - OBNOVA KULTURNE BAŠTINE 
"SINJ U SRIDU"</t>
  </si>
  <si>
    <t>Izgradnja sortirnice projektna dokumentacija</t>
  </si>
  <si>
    <t>Izgradnja nogostupa sa biciklističkom stazom nastavak do Aerodroma</t>
  </si>
  <si>
    <t>Ulaganje u infrastrukturu u kulturi i kulturna ponuda</t>
  </si>
  <si>
    <t>Izgradnja spomen prostora poginulim braniteljima Domovinskog rata Cetinske krajine</t>
  </si>
  <si>
    <t>Nastavak izgradnje nogostupa Put Pavića</t>
  </si>
  <si>
    <t>Razvitak gospodarstva i izgradnja kap. objekata</t>
  </si>
  <si>
    <t>Unapređenje turističke ponude rekreacijskih aktivnosti</t>
  </si>
  <si>
    <t>Izgradnja interpretacijsko - edukacijskog centra Sinjska Alka</t>
  </si>
  <si>
    <t>Ulaganje u infrastrukturu u kulturi</t>
  </si>
  <si>
    <t xml:space="preserve">Tekuće donacije </t>
  </si>
  <si>
    <t>Subvencije trgovačkim društvima, poljoprivrednicima i obrtnicima izvan javnog sektora</t>
  </si>
  <si>
    <t>Kapitalne donacije - VAD</t>
  </si>
  <si>
    <t>EU projekt - Obnova kulturne baštine u Sinju</t>
  </si>
  <si>
    <t>Ukupno Plan razvojnih programa :</t>
  </si>
  <si>
    <t>Zaštita i turistička valorizacija kulturno povijesne baštine</t>
  </si>
  <si>
    <t>A101401</t>
  </si>
  <si>
    <t>Usluge ovlaštenog inženjera građevinarstva na projektu "Sinj u sridu"</t>
  </si>
  <si>
    <t>A101404</t>
  </si>
  <si>
    <t>A101406</t>
  </si>
  <si>
    <t>Pomoći dane u inozemstvo i unutar općeg 
proračuna</t>
  </si>
  <si>
    <t>Sinjska Alka - "nabavka tribina"</t>
  </si>
  <si>
    <t>Izgradnja interpretacijsko edukacijskog centra Sinjska Alka</t>
  </si>
  <si>
    <t>Rashodi za nabavu proizvoden 
dugotrajne imovine</t>
  </si>
  <si>
    <t>K101409</t>
  </si>
  <si>
    <t>Rashodi za nabavu proizvodne 
dugotrajne imovine</t>
  </si>
  <si>
    <t>K101410</t>
  </si>
  <si>
    <t>Nabavka opreme</t>
  </si>
  <si>
    <t>K101411</t>
  </si>
  <si>
    <t xml:space="preserve">Nabavka replika alkarskih odora </t>
  </si>
  <si>
    <t>Tekuće pomoći izravnanja za decentralizirane funkcije</t>
  </si>
  <si>
    <t>LAG Cetinska krajina</t>
  </si>
  <si>
    <t>A100303</t>
  </si>
  <si>
    <t>Arheološka istraživanja na tvrđavi Kamičak 
sa arheološkim nadzorom na radovima 
rekonstrukcije zgrade Palacina i uređenje ulica u središtu Grada Sinja</t>
  </si>
  <si>
    <t xml:space="preserve">CILJ BR 4.
Kontinuitet jedinstvenog kulturnog indetiteta zajednice </t>
  </si>
  <si>
    <t>Sinjska Alka - nabavka tribina</t>
  </si>
  <si>
    <t>Nabavka LED ekrana za Sinjsku Alku</t>
  </si>
  <si>
    <t>Rekonstrukcija ulica i opremanje urbanističke cijeline Sinj</t>
  </si>
  <si>
    <t>Usluge stručnog nadzora na ulicama 
(Vrlička i A.K.Miošića) i nad izgradnjom interpretacijskog centra Sinjska alka s parkiralištem</t>
  </si>
  <si>
    <t>Pomoći od izvanproračunskih korisnika</t>
  </si>
  <si>
    <t>Tekuće donacije - vjerski vrtići "Blagovijest"</t>
  </si>
  <si>
    <t>A100806</t>
  </si>
  <si>
    <t>A100602</t>
  </si>
  <si>
    <t>A100603</t>
  </si>
  <si>
    <t>Uređenje Sinjskog pazara - projektna dokumentacija</t>
  </si>
  <si>
    <t xml:space="preserve">Rashodi za nabavku proizvodne dugotrajne imovine </t>
  </si>
  <si>
    <t>Nematerijala proizvedena imovina</t>
  </si>
  <si>
    <t>K100303</t>
  </si>
  <si>
    <t xml:space="preserve">   A100305</t>
  </si>
  <si>
    <t xml:space="preserve">    AKTIVNOST</t>
  </si>
  <si>
    <t>Uređenje Sinjskog pazara</t>
  </si>
  <si>
    <t>27</t>
  </si>
  <si>
    <t>28</t>
  </si>
  <si>
    <t>55</t>
  </si>
  <si>
    <t>A100503</t>
  </si>
  <si>
    <t>Pomoći dane u inozemstvu i unutar opće države</t>
  </si>
  <si>
    <t xml:space="preserve">Ostali nespomenuti rashodi poslovanja </t>
  </si>
  <si>
    <t xml:space="preserve">Kapitalne pomoći - Vodovod i odvodnja </t>
  </si>
  <si>
    <t>K101413</t>
  </si>
  <si>
    <t>Oprema za zgradu Palacine - Grad Sinj</t>
  </si>
  <si>
    <t>K101414</t>
  </si>
  <si>
    <t>Revizija projekta Sinj u sridu - Grad Sinj</t>
  </si>
  <si>
    <t>K101415</t>
  </si>
  <si>
    <t>Organizacija događaja obilježavanja 
završetka projekta Sinj u sridu 
- Grad Sinj</t>
  </si>
  <si>
    <t>K101422</t>
  </si>
  <si>
    <t>Zakup Galerije u okviru Alkarski dvora</t>
  </si>
  <si>
    <t>A101206</t>
  </si>
  <si>
    <t>Izgradnja sabirne ulice  u Ex vojarni Ivaniše Nelipića</t>
  </si>
  <si>
    <t>Opremanje Muzeja Cetinske krajine</t>
  </si>
  <si>
    <t>K101427</t>
  </si>
  <si>
    <t>Promotivni materijali tematske 
škole jahanja</t>
  </si>
  <si>
    <t>K101428</t>
  </si>
  <si>
    <t>Jumbo plakati pokazanog programa IEC</t>
  </si>
  <si>
    <t>K101429</t>
  </si>
  <si>
    <t>Oglašavanje pokaznog programa IEC</t>
  </si>
  <si>
    <t>K101430</t>
  </si>
  <si>
    <t>Rampa za invalide</t>
  </si>
  <si>
    <t>K101431</t>
  </si>
  <si>
    <t>Oprema za alkarsku školu u IEC</t>
  </si>
  <si>
    <t>56</t>
  </si>
  <si>
    <t>K101002</t>
  </si>
  <si>
    <t>Troškovi nabavke razne računalne  i telekomunikacijske opreme
Nabavka službenog vozila</t>
  </si>
  <si>
    <t>Efikasna lokalna samouprava
Efikasna lokalna samouprava</t>
  </si>
  <si>
    <t>Javna uprava i administracija
Javna uprava i administracija</t>
  </si>
  <si>
    <t xml:space="preserve">Obnova uredskih prostorija i opreme
nabavka službenog vozila
</t>
  </si>
  <si>
    <t>Oprema za zgradu Palacine</t>
  </si>
  <si>
    <t>Tekuće donacije- VAD</t>
  </si>
  <si>
    <t xml:space="preserve">        Članak 1.</t>
  </si>
  <si>
    <t>Ishođenje građevinske dozvole,
raspisivanje natječaja za sanaciju, odabir izvođača i početak radova na sanaciji</t>
  </si>
  <si>
    <t>K101221</t>
  </si>
  <si>
    <t>Ostala nematerijalna imovina</t>
  </si>
  <si>
    <t>K101223</t>
  </si>
  <si>
    <t>Rekonstrukcija ceste Privija-Han</t>
  </si>
  <si>
    <t>K101224</t>
  </si>
  <si>
    <t>K101226</t>
  </si>
  <si>
    <t>PRIPREMA PROJEKATA ZA FINANCIRANJE IZ FONDOVA EU</t>
  </si>
  <si>
    <t>K101301</t>
  </si>
  <si>
    <t>Tekući rashodi za financiranje projekata iz fondova EU</t>
  </si>
  <si>
    <t xml:space="preserve">Razvoj lokalne cestovne infrastrukture </t>
  </si>
  <si>
    <t>Kvalitetna povezanost zbog bržeg i sigurnijeg odvijanja prometa</t>
  </si>
  <si>
    <t>Sufinanciranje nabavke knjiga za učenike srednjih škola</t>
  </si>
  <si>
    <t>Pomoć socijalno ugroženim obiteljima (jednokratne pomoći i ostale naknade)</t>
  </si>
  <si>
    <t>SUSTAV CIVILNE ZAŠTITE</t>
  </si>
  <si>
    <t>K101217</t>
  </si>
  <si>
    <t>K101218</t>
  </si>
  <si>
    <t>K101219</t>
  </si>
  <si>
    <t>A100504</t>
  </si>
  <si>
    <t xml:space="preserve">
OPIS RAZVOJNOG PROGRAMA</t>
  </si>
  <si>
    <t>Nabavka replika Alkarskih odora</t>
  </si>
  <si>
    <t>Potpredsjednik  Gradskog vijeća:</t>
  </si>
  <si>
    <t>Anđelko Bilandžić</t>
  </si>
  <si>
    <t>Rashodi za nabavu neproizvedene dugotrajne imovine</t>
  </si>
  <si>
    <t>Materijalna imovina, prirodno bogatsvo - zemljište</t>
  </si>
  <si>
    <t>57</t>
  </si>
  <si>
    <t>60</t>
  </si>
  <si>
    <t>Postrojenje i oprema</t>
  </si>
  <si>
    <t>A100606</t>
  </si>
  <si>
    <t xml:space="preserve">Kapitalne donacije  - Hvidra </t>
  </si>
  <si>
    <t>A100410</t>
  </si>
  <si>
    <t>Rashodi za redovno poslovanje Gradske športske dvorane</t>
  </si>
  <si>
    <t>Tekuće donacije - športska zajednica</t>
  </si>
  <si>
    <t>Izgradnja ugibališta i autobusnih čekaonica</t>
  </si>
  <si>
    <t>K101206</t>
  </si>
  <si>
    <t>Rashodi za nabavu proizvedene dug.
imovine</t>
  </si>
  <si>
    <t>K101207</t>
  </si>
  <si>
    <t>Izgradnja štala na Hipodromu</t>
  </si>
  <si>
    <t>Proširenje groblja u Turjacima</t>
  </si>
  <si>
    <t>Poslovni objekti</t>
  </si>
  <si>
    <t>K101225</t>
  </si>
  <si>
    <t>Rashodi za nabavu proizvedene dugotrajne impovine</t>
  </si>
  <si>
    <t>Vodoopskrba Zelovski plato - projektna dokumentacija</t>
  </si>
  <si>
    <t>Nabavka pumpi za navodnjavanja športskih terena iz bušotina</t>
  </si>
  <si>
    <t xml:space="preserve">Izgradnja nogostupa od Zorke Macana do spomenika Radošić Gornji </t>
  </si>
  <si>
    <t>K101408</t>
  </si>
  <si>
    <t>Izrada web portala i aplikacije 
za Sinjsku alku - VAD</t>
  </si>
  <si>
    <t>Pomoći unutar općeg proračuna</t>
  </si>
  <si>
    <t>Tekuće donacije - KUS</t>
  </si>
  <si>
    <t>39</t>
  </si>
  <si>
    <t>58</t>
  </si>
  <si>
    <t>63</t>
  </si>
  <si>
    <t>Izgradnja štala i njeno stavljanje u funkciju</t>
  </si>
  <si>
    <t>Uređenje prostora Aerodrom</t>
  </si>
  <si>
    <t>Nabavka pumpi za nadvodnjavanje športskih terena iz bušotina</t>
  </si>
  <si>
    <t>Izgradnja nogostupa od Zorke Macana do spomenika Radošić Gornji</t>
  </si>
  <si>
    <t>Razvoj infrastrukture</t>
  </si>
  <si>
    <t>Povećanje broja grobnih mjesta</t>
  </si>
  <si>
    <t>Financiranje programa zapošljavanja žena - "Zaželi"</t>
  </si>
  <si>
    <r>
      <rPr>
        <b/>
        <sz val="10"/>
        <color theme="1"/>
        <rFont val="Arial"/>
        <family val="2"/>
        <charset val="238"/>
      </rPr>
      <t>Pomoć za nabavku radnih bilježnica učenicima osnovnih škola</t>
    </r>
    <r>
      <rPr>
        <sz val="10"/>
        <color theme="1"/>
        <rFont val="Arial"/>
        <family val="2"/>
        <charset val="238"/>
      </rPr>
      <t xml:space="preserve"> </t>
    </r>
  </si>
  <si>
    <t>Naknade građanima i kućanstvima iz proračuna- nabavka radnih bilježnica</t>
  </si>
  <si>
    <t>Donacije za znanost i obrazovanje</t>
  </si>
  <si>
    <t>Naknade za novorođenu djecu</t>
  </si>
  <si>
    <t>Potpore za rad udruga iz Domovinskog rata i udruga socijalne skrbi</t>
  </si>
  <si>
    <t xml:space="preserve">Galerija Sikirica - izdavanje monografije Stipe Sikirica </t>
  </si>
  <si>
    <t>Civilna zaštita</t>
  </si>
  <si>
    <t>127</t>
  </si>
  <si>
    <t>128</t>
  </si>
  <si>
    <t>133</t>
  </si>
  <si>
    <t>134</t>
  </si>
  <si>
    <t>135</t>
  </si>
  <si>
    <t>137</t>
  </si>
  <si>
    <t>A100411</t>
  </si>
  <si>
    <t>Organizacija konjičko - galopskih utrka</t>
  </si>
  <si>
    <t>PRIHODI OD PRODAJE PROIZVODA I ROBA</t>
  </si>
  <si>
    <t>Izbori za vijeća mjesnih odbora 2019. god.</t>
  </si>
  <si>
    <r>
      <t xml:space="preserve">         </t>
    </r>
    <r>
      <rPr>
        <b/>
        <sz val="11"/>
        <rFont val="Arial"/>
        <family val="2"/>
      </rPr>
      <t xml:space="preserve"> I. OPĆI DIO</t>
    </r>
  </si>
  <si>
    <t>II. POSEBNI DIO</t>
  </si>
  <si>
    <t>III.  PLAN   RAZVOJNIH   PROGRAMA</t>
  </si>
  <si>
    <t xml:space="preserve">PROJEKT </t>
  </si>
  <si>
    <t>Rekonstrukcija ceste s nogostupom od škole do Masnića</t>
  </si>
  <si>
    <t>K101220</t>
  </si>
  <si>
    <t>Završetak izgradnje nogostupa u Čitluku</t>
  </si>
  <si>
    <t>K101222</t>
  </si>
  <si>
    <t xml:space="preserve">Izgradnja nogostupa Privija - Šuća </t>
  </si>
  <si>
    <t>K101227</t>
  </si>
  <si>
    <t>Sancija galopske staze i pratećih sadržaja na Hipodromu</t>
  </si>
  <si>
    <t>K101229</t>
  </si>
  <si>
    <t>Izgradnja poduzetničkog inkubatora u GZK</t>
  </si>
  <si>
    <t>K101230</t>
  </si>
  <si>
    <t>K101231</t>
  </si>
  <si>
    <t>Izgradnja osnovne glazbene škole Jakova Gotovca u Sinju</t>
  </si>
  <si>
    <t>K101232</t>
  </si>
  <si>
    <t>GIS Grada Sinja</t>
  </si>
  <si>
    <t>K101233</t>
  </si>
  <si>
    <t>Izgradnja velikog igrališta sa umjetnom travom uz gradski stadion NK Junak s uređenje popratnih objekata</t>
  </si>
  <si>
    <t>K101234</t>
  </si>
  <si>
    <t>Izgradnja nogostupa u Glavicama od Dolića do rakrižja Vučić - Labrovići</t>
  </si>
  <si>
    <t>K101236</t>
  </si>
  <si>
    <t>K101237</t>
  </si>
  <si>
    <t>Uređenje asfaltnog teniskog igrališta presvlačenjem podloge gumenim slojem</t>
  </si>
  <si>
    <t xml:space="preserve">Rekonstrukcija ceste Pazar - Radošić do Joskana </t>
  </si>
  <si>
    <t>Daljnji razvitak komunalne infrastrukture</t>
  </si>
  <si>
    <t>Učinkovito gospodarenje komunalnim resursima</t>
  </si>
  <si>
    <t>Izgradnja velikog igrališta sa umjetnom travom uz gradski stadion NK Junak</t>
  </si>
  <si>
    <t>Uređenje športskih terena</t>
  </si>
  <si>
    <t>Omogućavanje nadvodnjavanja na športskim terenima</t>
  </si>
  <si>
    <t>Izgradnj nogostupa Privija - Šuća</t>
  </si>
  <si>
    <t>Izgradnja nogostupa u Glavicama od Dolića do raskrižja Vučić - Labrović</t>
  </si>
  <si>
    <t xml:space="preserve">Nabavka programa </t>
  </si>
  <si>
    <t>Efikasna i učinkovita lokalna samouprava</t>
  </si>
  <si>
    <t>Ulaganje u osnovno školstvo</t>
  </si>
  <si>
    <t>Izrada projektne dokumentacije</t>
  </si>
  <si>
    <t>110</t>
  </si>
  <si>
    <t>111</t>
  </si>
  <si>
    <t>112</t>
  </si>
  <si>
    <t>113</t>
  </si>
  <si>
    <t>138</t>
  </si>
  <si>
    <t>139</t>
  </si>
  <si>
    <t>140</t>
  </si>
  <si>
    <t>141</t>
  </si>
  <si>
    <t>Nabavka programa radi efikasnijeg upravljanja u lokalnoj samoupravi</t>
  </si>
  <si>
    <t>Unapređenje i pružanje informacija u komunalnom gospodarstvu</t>
  </si>
  <si>
    <t>Razvoj komun alne infrastrukture</t>
  </si>
  <si>
    <t>A100607</t>
  </si>
  <si>
    <t>Javni radovi</t>
  </si>
  <si>
    <t>Članak 2.</t>
  </si>
  <si>
    <t>Razvoj cestovne infrastrukture</t>
  </si>
  <si>
    <t>Na temelju članka 39. Zakona o proračunu ("Narodne novine" br. 87/08, 136/12 i 15/15) i članka 35.Statuta</t>
  </si>
  <si>
    <t xml:space="preserve">Grada Sinja ("Službeni glasnik Grada Sinja" br. 10/09, 2/13 i 2/18) Gradsko vijeće Grada Sinja na </t>
  </si>
  <si>
    <t>Nabavka urbane opreme</t>
  </si>
  <si>
    <t xml:space="preserve"> </t>
  </si>
  <si>
    <t>Nabavka LED ekrana - Sinjska alka</t>
  </si>
  <si>
    <t>Tekuće donacije - pojačane mjere zaštite  u ljetnom periodu</t>
  </si>
  <si>
    <t>Proračun 2020.g.</t>
  </si>
  <si>
    <t>A100308</t>
  </si>
  <si>
    <t xml:space="preserve">Sanacija, rekonstrukcija zgrade Prve Franjevačke klasične gimnazije u Sinju </t>
  </si>
  <si>
    <t>Pomoć Gradu Vukovaru za postavljanje Spomenika</t>
  </si>
  <si>
    <t>A100309</t>
  </si>
  <si>
    <t>K101003</t>
  </si>
  <si>
    <t>Izgradanja sortirnice</t>
  </si>
  <si>
    <t>Uređenje nove lokacije za izgradnju groblja Jasensko - Karakašica</t>
  </si>
  <si>
    <t xml:space="preserve">Izgradnja nogostupa od Donaldove do 72. bojne </t>
  </si>
  <si>
    <t>Proračun 2020.g</t>
  </si>
  <si>
    <t>Izrada ograde oko Sinjskog Aerodroma</t>
  </si>
  <si>
    <t>Predstavljanje Alke u Francuskoj</t>
  </si>
  <si>
    <t xml:space="preserve">Kulturne manifestacije - Dani Alke i Velike Gospe, Advent u Sinju i ostale manifestacije </t>
  </si>
  <si>
    <t xml:space="preserve">Izgradnja nogostupa (ulazak u Grad) od raskrižja do fontane Đardin </t>
  </si>
  <si>
    <t>Rekonstrukcija ceste Pazar - Radošić</t>
  </si>
  <si>
    <t xml:space="preserve">Kultura je vrijednost  života </t>
  </si>
  <si>
    <t>Športska zajednica Grada Sinja - za upravljanje i održavanje športskih objekata</t>
  </si>
  <si>
    <t xml:space="preserve">Kapitalne donacije </t>
  </si>
  <si>
    <t>Višak / manjak + neto financiranje</t>
  </si>
  <si>
    <t>Prihodi i rashodi, te primici i izdaci po ekonomskoj klasifikaciji, utvrđuju se u Računu prihoda i rashoda i Računu financiranja za 2020. godinu, kako slijedi:</t>
  </si>
  <si>
    <t>Rasvjeta, opremanje i  uređenje Alkarskih dvora</t>
  </si>
  <si>
    <t>13</t>
  </si>
  <si>
    <t>14</t>
  </si>
  <si>
    <t>15</t>
  </si>
  <si>
    <t>44</t>
  </si>
  <si>
    <t>59</t>
  </si>
  <si>
    <t>61</t>
  </si>
  <si>
    <t>62</t>
  </si>
  <si>
    <t>114</t>
  </si>
  <si>
    <t>115</t>
  </si>
  <si>
    <t>130</t>
  </si>
  <si>
    <t>PRORAČUN 2020.G.</t>
  </si>
  <si>
    <t>PRORAČUN 2020.</t>
  </si>
  <si>
    <t>Izgradnja sabirne ulice u Ex Vojarni Ivaniše Nelipića</t>
  </si>
  <si>
    <t>Uređenje nove lokacije na izgradnji groblja Jasensko - Karakašica</t>
  </si>
  <si>
    <t>Izgradnja nogostupa od raskrižja do fontane Đardin</t>
  </si>
  <si>
    <t>Izgradnja nogostupa od Donaldove do 72. bojne</t>
  </si>
  <si>
    <t>Rasvjeta, opremanje i uređenja Alkarskih dvora</t>
  </si>
  <si>
    <t>Sanacija i adaptacija Policijske uprave 
Sinj</t>
  </si>
  <si>
    <t>Uređenje platoa kod Spomenika Alkara na Alkarskom trkalištu</t>
  </si>
  <si>
    <t>40</t>
  </si>
  <si>
    <t>64</t>
  </si>
  <si>
    <t>67</t>
  </si>
  <si>
    <t>Održavanje javne rasvjete</t>
  </si>
  <si>
    <t>Održavanje čistoće javnih površina</t>
  </si>
  <si>
    <t>Održavanje javnih zelenih površina</t>
  </si>
  <si>
    <t>K101228</t>
  </si>
  <si>
    <t>K101235</t>
  </si>
  <si>
    <t xml:space="preserve">Kapitalne donacije - MUP </t>
  </si>
  <si>
    <t>Uređenje platoa kod Spomenika Alkaru na Alkarskom trkalištu</t>
  </si>
  <si>
    <t>K100102</t>
  </si>
  <si>
    <t>Transparentni Grad</t>
  </si>
  <si>
    <t>Rahodi za nabavu proizvodne dugotrajne imovine</t>
  </si>
  <si>
    <t>A100408</t>
  </si>
  <si>
    <t>Parking poduzeće Kamičak d.o.o. za upravljanje parkiralištima i športskim objektima</t>
  </si>
  <si>
    <t>Sanacija divljeg deponija u Čitluku</t>
  </si>
  <si>
    <t>Uređenje parking prostora uz groblje u Brnazama</t>
  </si>
  <si>
    <t>Uređenje malog igrališta sa umjetnom travom uz Gradski stadion</t>
  </si>
  <si>
    <t>K101238</t>
  </si>
  <si>
    <t>Nastavak sanacije i uređenje športskog centra Ante Mandac</t>
  </si>
  <si>
    <t>K101239</t>
  </si>
  <si>
    <t>Uređenje Doma kulture u Brnazama</t>
  </si>
  <si>
    <t>Materijalni rashhodi</t>
  </si>
  <si>
    <t>K101240</t>
  </si>
  <si>
    <t xml:space="preserve">Izgradnja Crkve na Radošiću - projektna dokumentacija </t>
  </si>
  <si>
    <t>Kapitalna donacija</t>
  </si>
  <si>
    <t>K101241</t>
  </si>
  <si>
    <t>Uređenje prostorija NK Glavice</t>
  </si>
  <si>
    <t>K101242</t>
  </si>
  <si>
    <t>Izgradnja nogostupa Matanovi dvori - ispod grede</t>
  </si>
  <si>
    <t>K101243</t>
  </si>
  <si>
    <t>K101244</t>
  </si>
  <si>
    <t>Projektna dokumentacija za urbanističko arhitektonsko uređenje prostora na Bazani (oko 4 najstraije zgrade)</t>
  </si>
  <si>
    <t>Materijlani rashodi</t>
  </si>
  <si>
    <t>K101245</t>
  </si>
  <si>
    <t>K101246</t>
  </si>
  <si>
    <t xml:space="preserve">Uređenje ulice 72. bojne Vojne policije </t>
  </si>
  <si>
    <t>K101247</t>
  </si>
  <si>
    <t>Uređenje školskog igrališta u Karakašici</t>
  </si>
  <si>
    <t>K101248</t>
  </si>
  <si>
    <t>Uređenje aktivnih bunara u Turjacima, Crkvin i Lucića bunar, te ostalih aktivnih bunara na području Grada</t>
  </si>
  <si>
    <t>Sanacija fontane Petrovac</t>
  </si>
  <si>
    <t>41</t>
  </si>
  <si>
    <t>50</t>
  </si>
  <si>
    <t>116</t>
  </si>
  <si>
    <t>129</t>
  </si>
  <si>
    <t>136</t>
  </si>
  <si>
    <t>142</t>
  </si>
  <si>
    <t>143</t>
  </si>
  <si>
    <t>Uređenje šetnice u Lučanima od Bana do Bilih vrila i kupališta Bubalo na Sutini</t>
  </si>
  <si>
    <t>Financiranje redovne djelatnosti-DV "Bili Cvitak" Sinj</t>
  </si>
  <si>
    <t xml:space="preserve">Nabavka i ugradnja video - kamera na javnim površinama </t>
  </si>
  <si>
    <t>K101004</t>
  </si>
  <si>
    <t>K101005</t>
  </si>
  <si>
    <t>Rekonstrukcija Centra za razvoj Sinjska alka</t>
  </si>
  <si>
    <t>Rashodi za nabavu dugotrajne imovine</t>
  </si>
  <si>
    <t>K101249</t>
  </si>
  <si>
    <t>K101250</t>
  </si>
  <si>
    <t>Izgradnja nogostupa u M.O.Bajagić, Crkva - Barać - projekt. dokumentacija</t>
  </si>
  <si>
    <t>Rekonstrukcija nerazvrstane ceste na Poljakovoj glavici</t>
  </si>
  <si>
    <t>Ulaganje u računalne programe</t>
  </si>
  <si>
    <t>Sanacija , rekonstrukcija zgrade Prve Franjevače klasične Gimazije u Sinju</t>
  </si>
  <si>
    <t>K100304</t>
  </si>
  <si>
    <t>Nabavka i ugradnja video - kamera na javnim površinama</t>
  </si>
  <si>
    <t>Ulaganje u vjersku infrastrukturu</t>
  </si>
  <si>
    <t>Izgradnja Crkve na Radošiću - projektna dokumentacija</t>
  </si>
  <si>
    <t>Rješavanje imovinsko pravnih odnosa za potrebe realizacije projekata</t>
  </si>
  <si>
    <t>Promicanje istine o Domovinskom ratu</t>
  </si>
  <si>
    <t xml:space="preserve">Uređenje spomen sobe u čast poginulim Hrvatskim braniteljima iz Domovinskog rata </t>
  </si>
  <si>
    <t>Dovršetak uređenja infrastrukture kod Spomenika</t>
  </si>
  <si>
    <t xml:space="preserve">Uređenje prostora kod Spomenika </t>
  </si>
  <si>
    <t xml:space="preserve">Ulaganje u infrastrukturu </t>
  </si>
  <si>
    <t xml:space="preserve">Zaštita kulturne baštine </t>
  </si>
  <si>
    <t xml:space="preserve">Suradnja sa vjerskim zajednicama </t>
  </si>
  <si>
    <t>47</t>
  </si>
  <si>
    <t>66</t>
  </si>
  <si>
    <t>108</t>
  </si>
  <si>
    <t>122</t>
  </si>
  <si>
    <t>126</t>
  </si>
  <si>
    <t>132</t>
  </si>
  <si>
    <t>Indeks</t>
  </si>
  <si>
    <t>Energija</t>
  </si>
  <si>
    <t>Usluge tekućeg i investicijskog održavanja</t>
  </si>
  <si>
    <t>Komunalne usluge</t>
  </si>
  <si>
    <t>Usluge promidžbe i informiranja</t>
  </si>
  <si>
    <t>116/a</t>
  </si>
  <si>
    <t>Kazne, penali i naknade štete</t>
  </si>
  <si>
    <t xml:space="preserve">Naknade šteta pravnim i fizičkim osobama </t>
  </si>
  <si>
    <t>Uređaji, strojevi i oprema za ostale namjene</t>
  </si>
  <si>
    <t>119/a</t>
  </si>
  <si>
    <t>Računalne usluge</t>
  </si>
  <si>
    <t>Troškovi sudskih postupaka</t>
  </si>
  <si>
    <t>Intelektualne i osobne usluge</t>
  </si>
  <si>
    <t>Subvencije trgovačkim društvima u javnom sektoru</t>
  </si>
  <si>
    <t>Subvencije poljoprivrednicima i obrtnicima</t>
  </si>
  <si>
    <t>Zakupnine i najamnine</t>
  </si>
  <si>
    <t>Kapitalne donacije neprofitnim organizacijama</t>
  </si>
  <si>
    <t>Kapitalne pomići bankama i trgovačkim društvima u javnom sektoru</t>
  </si>
  <si>
    <t>Umjetnička, literalna i znanstvena djela</t>
  </si>
  <si>
    <t>Ceste, željeznice i sl. građ. Objekti</t>
  </si>
  <si>
    <t>Ceste, željeznice i sl. građ.objekti</t>
  </si>
  <si>
    <t>K101251</t>
  </si>
  <si>
    <t>Sufinanciranje izgradnje nogostupa uz državnu cestu DC1 u naselju Karakašica</t>
  </si>
  <si>
    <t>Kapitalne pomoći prpračunskim korisnicima drugih proračuna</t>
  </si>
  <si>
    <t>188/a</t>
  </si>
  <si>
    <t>Pomoći dane u inozemstvo i unutar opće države</t>
  </si>
  <si>
    <t>Pomoći proračunskim korisnicima druhih proračuna</t>
  </si>
  <si>
    <t>Kapitalne pomoći bankama i trgovačkim društvima u javnom sektoru</t>
  </si>
  <si>
    <t>intelektualne i osobne usluge</t>
  </si>
  <si>
    <t>Tekuće pomoći temeljem prijenosa EU sredstava</t>
  </si>
  <si>
    <t>Kapitalne donacije iz EU sredstava</t>
  </si>
  <si>
    <t>198/a</t>
  </si>
  <si>
    <t>Uređaji, strojevi i oprema</t>
  </si>
  <si>
    <t>K101423</t>
  </si>
  <si>
    <t>204/a</t>
  </si>
  <si>
    <t>Pomoći temeljem prijenosa EU pomoći</t>
  </si>
  <si>
    <t>Promotivni materijal za Muzej Cetinske krajine</t>
  </si>
  <si>
    <t>K101432</t>
  </si>
  <si>
    <t>Promocija Cetinske krajine - RERA</t>
  </si>
  <si>
    <t>Pomoći temeljem prijenosa EU sredstva</t>
  </si>
  <si>
    <t>Plaće u novcu</t>
  </si>
  <si>
    <t>Doprinosi za plaće</t>
  </si>
  <si>
    <t>Službena putovanja</t>
  </si>
  <si>
    <t>Naknade za prijevoz, rad na terenu i odvojeni život</t>
  </si>
  <si>
    <t>Stručno usavršavanje zaposlenika</t>
  </si>
  <si>
    <t>uredski materijal i ostali materijalni rashodi</t>
  </si>
  <si>
    <t>Enrgija</t>
  </si>
  <si>
    <t>sitan inventar i autogume</t>
  </si>
  <si>
    <t>Službena, radna i zaštitna odjeća i obuća</t>
  </si>
  <si>
    <t>Usluge telefona, pošte i prijevoza</t>
  </si>
  <si>
    <t>Ostale usluge</t>
  </si>
  <si>
    <t>Naknade za rad pred. I izvrš. Tijela, povjerenstva i sl.</t>
  </si>
  <si>
    <t>Premije osiguranja</t>
  </si>
  <si>
    <t>Reprezentacija</t>
  </si>
  <si>
    <t>Pristojbe i naknade</t>
  </si>
  <si>
    <t>Bankarske usluge i usluge platnog prometa</t>
  </si>
  <si>
    <t>Zatezne kamate</t>
  </si>
  <si>
    <t>08/a</t>
  </si>
  <si>
    <t>Oprema za održavanje i zaštitu</t>
  </si>
  <si>
    <t>Tekuće donacije u novcu</t>
  </si>
  <si>
    <t>Kapitalne pomoći proračunskim korisnicima drugih proračuna</t>
  </si>
  <si>
    <t>08/b</t>
  </si>
  <si>
    <t>08/c</t>
  </si>
  <si>
    <t>08/d</t>
  </si>
  <si>
    <t>Tekuće pomoći prpračunskim korisnicima drugih proračuna</t>
  </si>
  <si>
    <t>Doprinos za zdravstveno osiguranje</t>
  </si>
  <si>
    <t>Uredski materijal i ostali materijalni rashodi</t>
  </si>
  <si>
    <t>K100305</t>
  </si>
  <si>
    <t>Kapitalne donacije u neprofitnim organizacijama</t>
  </si>
  <si>
    <t>Naknade građanima i kućanstvima u novcu</t>
  </si>
  <si>
    <t>Naknade građanima i kućanstvima u novcu (stipendije)</t>
  </si>
  <si>
    <t>Naknade građanima i kućanstvima u naravi</t>
  </si>
  <si>
    <t>Tekuće pomoći proračunskim korisnicima drugih proračuna</t>
  </si>
  <si>
    <t>Naknade građanima i kućanistvima u novcu</t>
  </si>
  <si>
    <t>Doprinosi za zdravstveno osiguranje</t>
  </si>
  <si>
    <t>Naknada za prijevoz, rad na teenu i odvojeni život</t>
  </si>
  <si>
    <t>Ostale naknade troškova zaposlenima</t>
  </si>
  <si>
    <t>Naknada za prijevoz, rad na terenu i odvojeni život</t>
  </si>
  <si>
    <t>Uredski malterijal i ostali materijalni rashodi</t>
  </si>
  <si>
    <t>Materijal i dijelovi za tekuće i investicijsko odražavanje</t>
  </si>
  <si>
    <t>Ostale nespomenute usluge</t>
  </si>
  <si>
    <t>Materijal i sirovine</t>
  </si>
  <si>
    <t>Materijal i dijelovi za tekuće i investicijsko održavanje</t>
  </si>
  <si>
    <t>Sitan inventar i autogume</t>
  </si>
  <si>
    <t>Usluga telefona, pošte i prijevoza</t>
  </si>
  <si>
    <t>Zdravstvene i veterinarske usluge</t>
  </si>
  <si>
    <t>Premija osiguranja</t>
  </si>
  <si>
    <t>Intelektualne usluge</t>
  </si>
  <si>
    <t>Plaće za prekovremeni rad</t>
  </si>
  <si>
    <t>Doprinosi za mirovinsko osiguranje</t>
  </si>
  <si>
    <t>zakupnine i najamnine</t>
  </si>
  <si>
    <t>Naknade za rad predstavničkih i izvršnih tijela, povjerenstva i slično</t>
  </si>
  <si>
    <t xml:space="preserve">Oprema za održavanje i zaštitu </t>
  </si>
  <si>
    <t xml:space="preserve">Indeks </t>
  </si>
  <si>
    <t xml:space="preserve"> POLUGODIŠNJI IZVJEŠTAJ O IZVRŠENJU PRORAČUNA GRADA SINJA ZA 2020. GODINU</t>
  </si>
  <si>
    <t>Prihodi i primitci, rashodi i izdatci Proračuna Grada Sinja za razdoblje I. - VI. 2020. godine (u daljnjem tekstu proračun) ostvareni su kako slijedi:</t>
  </si>
  <si>
    <t>Donacije od pravnih i fizičkih osoba izvan općeg proračuna</t>
  </si>
  <si>
    <t>Indeks 5/3</t>
  </si>
  <si>
    <t>Indeks 5/4</t>
  </si>
  <si>
    <t>Ostvarenje       I. - VI. 2019.</t>
  </si>
  <si>
    <t>Ostvarenje         I. - VI. 2020.</t>
  </si>
  <si>
    <t>Porez i prirez na dohodak od nesamostalnog rada</t>
  </si>
  <si>
    <t>Stalni porezi na nepokretnu imovinu (zemlju, zgrade, kuće) - porez na korištenje javnih površina</t>
  </si>
  <si>
    <t xml:space="preserve">Povremeni porezi na imovinu - porez na prometnekretnina </t>
  </si>
  <si>
    <t>Porez na promet - porez na potrošnju</t>
  </si>
  <si>
    <t xml:space="preserve">Porez na korištenje dobara - porez na tvrtku </t>
  </si>
  <si>
    <t>Kapitalne potpore iz proračuna</t>
  </si>
  <si>
    <t>Tekuće pomoći izravnavanja za decentralizirane funkcije</t>
  </si>
  <si>
    <t>Tekuće pomoći proračunskim korisnicima iz proračuna koji im nije nadležan</t>
  </si>
  <si>
    <t>Kapitalne pomoći proračunskim korisnicima iz proračuna koji im nije nadležan</t>
  </si>
  <si>
    <t>Pomoći iz državnih proračuna temeljem prijenosa EU sredstava</t>
  </si>
  <si>
    <t>Kamate na oročena sredstav i depozite po viđenje</t>
  </si>
  <si>
    <t>Prihodi od kamata za dane zajmove (prihodi od zateznih kamata)</t>
  </si>
  <si>
    <t>Naknada za koncesije</t>
  </si>
  <si>
    <t>Prihodi od zakupa i iznajmljivanja imovine</t>
  </si>
  <si>
    <t>Naknada za korištenje nefinancijske imovine</t>
  </si>
  <si>
    <t>Ostali prihodi od nefinancijske imovine</t>
  </si>
  <si>
    <t>Prihodi od kamata na dane zajmove trgovačkim društvima i obrtnicima</t>
  </si>
  <si>
    <t>Županijske, gradske i općinske pristojbe i naknade</t>
  </si>
  <si>
    <t>Ostale upravne pristojbe</t>
  </si>
  <si>
    <t>Ostale pristojbe</t>
  </si>
  <si>
    <t>Prihodi državne uprave</t>
  </si>
  <si>
    <t>Komunalna naknada</t>
  </si>
  <si>
    <t>Prihodi od prodaje proizvoda i roba</t>
  </si>
  <si>
    <t>Prihodi od pruženih usluga</t>
  </si>
  <si>
    <t>Ostali prihodi</t>
  </si>
  <si>
    <t>Zemljište</t>
  </si>
  <si>
    <t>Prihodi od prodaje građevinskih objekata</t>
  </si>
  <si>
    <t>Stambeni objekti (sredstva od prodaje stanova)</t>
  </si>
  <si>
    <t>Porez i prirez na dohodak od samostalne djelatnosti</t>
  </si>
  <si>
    <t>Porez i prirez na dohodak od imovine i imovinskih prava</t>
  </si>
  <si>
    <t>Porez i prirez na dohodak od kapitala</t>
  </si>
  <si>
    <t>Povrat poreza i prireza na dohodak po godišnjoj prijavi</t>
  </si>
  <si>
    <t>Tekuće pomoći proračunu iz drugih proračuna</t>
  </si>
  <si>
    <t>Plće za posebne uvjete rada</t>
  </si>
  <si>
    <t>Doprinos za zapošljavanje</t>
  </si>
  <si>
    <t>Naknada za prijevoz</t>
  </si>
  <si>
    <t>Ostale naknade troškova zaposlenicima</t>
  </si>
  <si>
    <t>Naknade za rad prestavničkih i izvršnih tijela</t>
  </si>
  <si>
    <t>Negativna tečajna razlika</t>
  </si>
  <si>
    <t>Tekuće donacije u naravi</t>
  </si>
  <si>
    <t>Tekuće donacije iz EU fondova</t>
  </si>
  <si>
    <t>Kapitalne donacije građanima i kućanstvima</t>
  </si>
  <si>
    <t>Naknada štete pravnim i fizičkim osobama</t>
  </si>
  <si>
    <t>Kapitalne pomoći trgovačkim društvima u javnom sektoru</t>
  </si>
  <si>
    <t>Ceste</t>
  </si>
  <si>
    <t>Komunikacijska oprema</t>
  </si>
  <si>
    <t>Oprema za održavanje i opremu</t>
  </si>
  <si>
    <t>Uređaji, strojevi za ostale namjene</t>
  </si>
  <si>
    <t>knjige u knjižnicama</t>
  </si>
  <si>
    <t>Umjetnička literalna i znanstvena djela</t>
  </si>
  <si>
    <t>Ostvarenje            I. - VI. 2019.</t>
  </si>
  <si>
    <t>Ostvarenje        I. - VI. 2020.</t>
  </si>
  <si>
    <t>Ostvarenje       I. - VI. 2020.</t>
  </si>
  <si>
    <t>Ostvarenje             I. - VI. 2020.</t>
  </si>
  <si>
    <t>Kapitalne donacije iz EZ sredstava</t>
  </si>
  <si>
    <t>Izvršenje Proračuna               I. - VI. 2020.</t>
  </si>
  <si>
    <t>Izvršenje Proračuna              I. - VI. 2020.</t>
  </si>
  <si>
    <t>Rashodi i izdatci proračuna realizirani su u iznosu od 44.663.057,76kn raspoređeni su po programskoj klasifikaciji po korisnicima i potanjim namjenama u Posebnom dijelu Proračuna kako slijedi:</t>
  </si>
  <si>
    <t>OSTVARENJE I. - VI. 2020.</t>
  </si>
  <si>
    <t>INDEKS</t>
  </si>
  <si>
    <t xml:space="preserve">Plan razvojnih programa prikazuje izvršenje planiranih rashode vezanih uz provođenje investicija i davanje kapitalne pomoći i donacija za razdoblje I. - VI. 2020. godine. </t>
  </si>
  <si>
    <t>Klasa: 400-06/20-01/2</t>
  </si>
  <si>
    <t>Ur.broj: 2175/01-01-20-1</t>
  </si>
  <si>
    <t>31. sjednici od 08. listopada  2020. godine donijelo je:</t>
  </si>
  <si>
    <t>Sinj,  listopad 2020.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</si>
</sst>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00"/>
    <numFmt numFmtId="165" formatCode="#,##0.00_ ;\-#,##0.00\ "/>
    <numFmt numFmtId="166" formatCode="#,##0.00\ _k_n"/>
    <numFmt numFmtId="167" formatCode="#,##0.00;[Red]#,##0.00"/>
  </numFmts>
  <fonts count="5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</font>
    <font>
      <b/>
      <sz val="13"/>
      <name val="Arial"/>
      <family val="2"/>
      <charset val="238"/>
    </font>
    <font>
      <b/>
      <sz val="12"/>
      <name val="Arial"/>
      <family val="2"/>
    </font>
    <font>
      <b/>
      <sz val="10"/>
      <name val="Arial"/>
      <family val="2"/>
      <charset val="238"/>
    </font>
    <font>
      <b/>
      <sz val="9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</font>
    <font>
      <sz val="11"/>
      <name val="Arial"/>
      <family val="2"/>
      <charset val="238"/>
    </font>
    <font>
      <b/>
      <sz val="14"/>
      <name val="Arial"/>
      <family val="2"/>
      <charset val="238"/>
    </font>
    <font>
      <b/>
      <sz val="9"/>
      <name val="Arial"/>
      <family val="2"/>
      <charset val="238"/>
    </font>
    <font>
      <sz val="12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b/>
      <sz val="13"/>
      <name val="Arial"/>
      <family val="2"/>
    </font>
    <font>
      <sz val="9"/>
      <name val="Arial"/>
      <family val="2"/>
      <charset val="238"/>
    </font>
    <font>
      <sz val="11"/>
      <name val="Arial"/>
      <family val="2"/>
    </font>
    <font>
      <b/>
      <sz val="8"/>
      <name val="Arial"/>
      <family val="2"/>
    </font>
    <font>
      <sz val="11"/>
      <name val="Calibri"/>
      <family val="2"/>
      <charset val="238"/>
      <scheme val="minor"/>
    </font>
    <font>
      <sz val="12"/>
      <name val="MS Serif"/>
      <family val="1"/>
    </font>
    <font>
      <sz val="12"/>
      <name val="Arial"/>
      <family val="2"/>
    </font>
    <font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name val="Arial"/>
      <family val="2"/>
    </font>
    <font>
      <b/>
      <i/>
      <sz val="11"/>
      <name val="Arial"/>
      <family val="2"/>
      <charset val="238"/>
    </font>
    <font>
      <b/>
      <sz val="12"/>
      <color theme="1"/>
      <name val="Arial"/>
      <family val="2"/>
    </font>
    <font>
      <sz val="13"/>
      <color theme="1"/>
      <name val="Arial"/>
      <family val="2"/>
      <charset val="238"/>
    </font>
    <font>
      <sz val="13"/>
      <name val="Arial"/>
      <family val="2"/>
      <charset val="238"/>
    </font>
    <font>
      <b/>
      <i/>
      <sz val="13"/>
      <name val="Arial"/>
      <family val="2"/>
      <charset val="238"/>
    </font>
    <font>
      <b/>
      <sz val="10"/>
      <color theme="1"/>
      <name val="Arial"/>
      <family val="2"/>
    </font>
    <font>
      <b/>
      <i/>
      <sz val="12"/>
      <name val="Arial"/>
      <family val="2"/>
      <charset val="238"/>
    </font>
    <font>
      <b/>
      <i/>
      <sz val="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14"/>
      <name val="Arial"/>
      <family val="2"/>
      <charset val="238"/>
    </font>
    <font>
      <b/>
      <sz val="12"/>
      <name val="MS Serif"/>
      <family val="1"/>
    </font>
    <font>
      <b/>
      <sz val="16"/>
      <name val="Albertus Medium"/>
      <family val="2"/>
    </font>
    <font>
      <i/>
      <sz val="10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8"/>
      <color indexed="81"/>
      <name val="Segoe UI"/>
      <family val="2"/>
      <charset val="238"/>
    </font>
    <font>
      <b/>
      <sz val="8"/>
      <color indexed="81"/>
      <name val="Segoe UI"/>
      <family val="2"/>
      <charset val="238"/>
    </font>
    <font>
      <sz val="10"/>
      <color rgb="FFFF0000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lightGray">
        <bgColor rgb="FF00B050"/>
      </patternFill>
    </fill>
    <fill>
      <patternFill patternType="solid">
        <fgColor theme="0" tint="-4.9989318521683403E-2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</borders>
  <cellStyleXfs count="2">
    <xf numFmtId="0" fontId="0" fillId="0" borderId="0"/>
    <xf numFmtId="0" fontId="2" fillId="0" borderId="0"/>
  </cellStyleXfs>
  <cellXfs count="817">
    <xf numFmtId="0" fontId="0" fillId="0" borderId="0" xfId="0"/>
    <xf numFmtId="0" fontId="3" fillId="0" borderId="5" xfId="1" applyFont="1" applyBorder="1" applyAlignment="1">
      <alignment horizontal="center"/>
    </xf>
    <xf numFmtId="0" fontId="2" fillId="0" borderId="5" xfId="1" applyBorder="1" applyAlignment="1">
      <alignment horizontal="center"/>
    </xf>
    <xf numFmtId="0" fontId="0" fillId="0" borderId="5" xfId="0" applyBorder="1"/>
    <xf numFmtId="0" fontId="6" fillId="0" borderId="5" xfId="1" applyFont="1" applyFill="1" applyBorder="1" applyAlignment="1">
      <alignment horizontal="center"/>
    </xf>
    <xf numFmtId="0" fontId="6" fillId="0" borderId="4" xfId="1" applyFont="1" applyFill="1" applyBorder="1" applyAlignment="1">
      <alignment wrapText="1"/>
    </xf>
    <xf numFmtId="0" fontId="0" fillId="0" borderId="6" xfId="0" applyBorder="1" applyAlignment="1">
      <alignment horizontal="center"/>
    </xf>
    <xf numFmtId="0" fontId="8" fillId="0" borderId="5" xfId="0" applyFont="1" applyBorder="1" applyAlignment="1">
      <alignment wrapText="1"/>
    </xf>
    <xf numFmtId="0" fontId="8" fillId="0" borderId="5" xfId="0" applyFont="1" applyBorder="1" applyAlignment="1">
      <alignment horizontal="center" wrapText="1"/>
    </xf>
    <xf numFmtId="4" fontId="3" fillId="0" borderId="5" xfId="0" applyNumberFormat="1" applyFont="1" applyBorder="1"/>
    <xf numFmtId="4" fontId="8" fillId="0" borderId="5" xfId="0" applyNumberFormat="1" applyFont="1" applyBorder="1"/>
    <xf numFmtId="4" fontId="8" fillId="0" borderId="5" xfId="0" applyNumberFormat="1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2" fillId="0" borderId="5" xfId="0" applyFont="1" applyBorder="1" applyAlignment="1">
      <alignment wrapText="1"/>
    </xf>
    <xf numFmtId="49" fontId="2" fillId="0" borderId="5" xfId="0" applyNumberFormat="1" applyFont="1" applyBorder="1" applyAlignment="1">
      <alignment horizontal="left"/>
    </xf>
    <xf numFmtId="4" fontId="2" fillId="0" borderId="5" xfId="0" applyNumberFormat="1" applyFont="1" applyFill="1" applyBorder="1" applyAlignment="1">
      <alignment wrapText="1"/>
    </xf>
    <xf numFmtId="49" fontId="2" fillId="0" borderId="5" xfId="0" applyNumberFormat="1" applyFont="1" applyBorder="1" applyAlignment="1">
      <alignment horizontal="left" wrapText="1"/>
    </xf>
    <xf numFmtId="4" fontId="2" fillId="0" borderId="5" xfId="0" applyNumberFormat="1" applyFont="1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8" fillId="0" borderId="5" xfId="0" applyFont="1" applyFill="1" applyBorder="1" applyAlignment="1">
      <alignment wrapText="1"/>
    </xf>
    <xf numFmtId="0" fontId="8" fillId="0" borderId="5" xfId="0" applyNumberFormat="1" applyFont="1" applyBorder="1" applyAlignment="1">
      <alignment horizontal="center" wrapText="1"/>
    </xf>
    <xf numFmtId="0" fontId="15" fillId="0" borderId="2" xfId="0" applyFont="1" applyBorder="1"/>
    <xf numFmtId="0" fontId="0" fillId="0" borderId="3" xfId="0" applyBorder="1" applyAlignment="1">
      <alignment horizontal="center"/>
    </xf>
    <xf numFmtId="0" fontId="0" fillId="0" borderId="2" xfId="0" applyBorder="1"/>
    <xf numFmtId="4" fontId="0" fillId="0" borderId="2" xfId="0" applyNumberFormat="1" applyBorder="1"/>
    <xf numFmtId="0" fontId="23" fillId="0" borderId="2" xfId="0" applyFont="1" applyBorder="1"/>
    <xf numFmtId="4" fontId="0" fillId="0" borderId="5" xfId="0" applyNumberFormat="1" applyBorder="1"/>
    <xf numFmtId="4" fontId="10" fillId="0" borderId="5" xfId="0" applyNumberFormat="1" applyFont="1" applyBorder="1"/>
    <xf numFmtId="0" fontId="23" fillId="0" borderId="5" xfId="0" applyFont="1" applyBorder="1"/>
    <xf numFmtId="0" fontId="0" fillId="0" borderId="5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/>
    <xf numFmtId="4" fontId="5" fillId="0" borderId="5" xfId="0" applyNumberFormat="1" applyFont="1" applyBorder="1"/>
    <xf numFmtId="4" fontId="14" fillId="0" borderId="5" xfId="0" applyNumberFormat="1" applyFont="1" applyBorder="1"/>
    <xf numFmtId="0" fontId="0" fillId="0" borderId="5" xfId="0" applyBorder="1" applyAlignment="1">
      <alignment wrapText="1"/>
    </xf>
    <xf numFmtId="49" fontId="23" fillId="0" borderId="5" xfId="0" applyNumberFormat="1" applyFont="1" applyBorder="1" applyAlignment="1">
      <alignment horizontal="center"/>
    </xf>
    <xf numFmtId="49" fontId="23" fillId="0" borderId="5" xfId="0" applyNumberFormat="1" applyFont="1" applyBorder="1" applyAlignment="1">
      <alignment horizontal="left"/>
    </xf>
    <xf numFmtId="4" fontId="0" fillId="0" borderId="5" xfId="0" applyNumberFormat="1" applyBorder="1" applyAlignment="1">
      <alignment wrapText="1"/>
    </xf>
    <xf numFmtId="0" fontId="5" fillId="0" borderId="5" xfId="0" applyFont="1" applyBorder="1" applyAlignment="1">
      <alignment wrapText="1"/>
    </xf>
    <xf numFmtId="0" fontId="14" fillId="0" borderId="5" xfId="0" applyFont="1" applyBorder="1" applyAlignment="1">
      <alignment horizontal="center"/>
    </xf>
    <xf numFmtId="0" fontId="14" fillId="0" borderId="5" xfId="0" applyFont="1" applyBorder="1" applyAlignment="1">
      <alignment wrapText="1"/>
    </xf>
    <xf numFmtId="49" fontId="23" fillId="0" borderId="2" xfId="0" applyNumberFormat="1" applyFont="1" applyBorder="1" applyAlignment="1">
      <alignment horizontal="center"/>
    </xf>
    <xf numFmtId="0" fontId="14" fillId="0" borderId="5" xfId="0" applyFont="1" applyBorder="1" applyAlignment="1">
      <alignment horizontal="left" wrapText="1"/>
    </xf>
    <xf numFmtId="0" fontId="2" fillId="0" borderId="5" xfId="0" applyFont="1" applyBorder="1" applyAlignment="1">
      <alignment horizontal="left"/>
    </xf>
    <xf numFmtId="0" fontId="15" fillId="0" borderId="5" xfId="0" applyFont="1" applyBorder="1"/>
    <xf numFmtId="0" fontId="5" fillId="0" borderId="9" xfId="0" applyFont="1" applyBorder="1" applyAlignment="1">
      <alignment horizontal="center"/>
    </xf>
    <xf numFmtId="0" fontId="5" fillId="0" borderId="9" xfId="0" applyFont="1" applyBorder="1"/>
    <xf numFmtId="4" fontId="5" fillId="0" borderId="9" xfId="0" applyNumberFormat="1" applyFont="1" applyBorder="1"/>
    <xf numFmtId="0" fontId="2" fillId="0" borderId="5" xfId="0" applyFont="1" applyBorder="1" applyAlignment="1">
      <alignment horizontal="left" wrapText="1"/>
    </xf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4" fontId="5" fillId="0" borderId="5" xfId="0" applyNumberFormat="1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49" fontId="14" fillId="0" borderId="5" xfId="0" applyNumberFormat="1" applyFont="1" applyBorder="1" applyAlignment="1">
      <alignment horizontal="left"/>
    </xf>
    <xf numFmtId="0" fontId="14" fillId="0" borderId="5" xfId="0" applyFont="1" applyBorder="1"/>
    <xf numFmtId="49" fontId="14" fillId="0" borderId="5" xfId="0" applyNumberFormat="1" applyFont="1" applyBorder="1" applyAlignment="1">
      <alignment horizontal="left" wrapText="1"/>
    </xf>
    <xf numFmtId="0" fontId="14" fillId="0" borderId="5" xfId="0" applyFont="1" applyBorder="1" applyAlignment="1">
      <alignment horizontal="center" wrapText="1"/>
    </xf>
    <xf numFmtId="4" fontId="14" fillId="0" borderId="5" xfId="0" applyNumberFormat="1" applyFont="1" applyBorder="1" applyAlignment="1">
      <alignment wrapText="1"/>
    </xf>
    <xf numFmtId="49" fontId="14" fillId="0" borderId="5" xfId="0" applyNumberFormat="1" applyFont="1" applyFill="1" applyBorder="1" applyAlignment="1">
      <alignment horizontal="left"/>
    </xf>
    <xf numFmtId="0" fontId="27" fillId="0" borderId="5" xfId="0" applyFont="1" applyFill="1" applyBorder="1" applyAlignment="1">
      <alignment horizontal="center"/>
    </xf>
    <xf numFmtId="0" fontId="28" fillId="0" borderId="5" xfId="0" applyFont="1" applyFill="1" applyBorder="1"/>
    <xf numFmtId="4" fontId="27" fillId="0" borderId="5" xfId="0" applyNumberFormat="1" applyFont="1" applyFill="1" applyBorder="1"/>
    <xf numFmtId="0" fontId="5" fillId="0" borderId="5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/>
    </xf>
    <xf numFmtId="4" fontId="5" fillId="0" borderId="5" xfId="0" applyNumberFormat="1" applyFont="1" applyFill="1" applyBorder="1" applyAlignment="1">
      <alignment wrapText="1"/>
    </xf>
    <xf numFmtId="0" fontId="5" fillId="2" borderId="5" xfId="0" applyFont="1" applyFill="1" applyBorder="1" applyAlignment="1">
      <alignment horizontal="center"/>
    </xf>
    <xf numFmtId="4" fontId="7" fillId="2" borderId="5" xfId="0" applyNumberFormat="1" applyFont="1" applyFill="1" applyBorder="1"/>
    <xf numFmtId="4" fontId="8" fillId="0" borderId="5" xfId="0" applyNumberFormat="1" applyFont="1" applyFill="1" applyBorder="1" applyAlignment="1">
      <alignment wrapText="1"/>
    </xf>
    <xf numFmtId="4" fontId="8" fillId="0" borderId="5" xfId="0" applyNumberFormat="1" applyFont="1" applyBorder="1" applyAlignment="1">
      <alignment horizontal="right"/>
    </xf>
    <xf numFmtId="4" fontId="12" fillId="0" borderId="5" xfId="0" applyNumberFormat="1" applyFont="1" applyBorder="1"/>
    <xf numFmtId="4" fontId="20" fillId="0" borderId="5" xfId="0" applyNumberFormat="1" applyFont="1" applyBorder="1"/>
    <xf numFmtId="0" fontId="5" fillId="0" borderId="5" xfId="0" applyFont="1" applyBorder="1" applyAlignment="1">
      <alignment horizontal="left" wrapText="1"/>
    </xf>
    <xf numFmtId="4" fontId="13" fillId="0" borderId="5" xfId="0" applyNumberFormat="1" applyFont="1" applyBorder="1"/>
    <xf numFmtId="0" fontId="8" fillId="0" borderId="5" xfId="0" applyFont="1" applyFill="1" applyBorder="1"/>
    <xf numFmtId="49" fontId="14" fillId="0" borderId="5" xfId="0" applyNumberFormat="1" applyFont="1" applyFill="1" applyBorder="1" applyAlignment="1">
      <alignment horizontal="left" wrapText="1"/>
    </xf>
    <xf numFmtId="0" fontId="14" fillId="0" borderId="5" xfId="0" applyFont="1" applyFill="1" applyBorder="1" applyAlignment="1">
      <alignment horizontal="center" wrapText="1"/>
    </xf>
    <xf numFmtId="0" fontId="14" fillId="0" borderId="5" xfId="0" applyFont="1" applyFill="1" applyBorder="1" applyAlignment="1">
      <alignment wrapText="1"/>
    </xf>
    <xf numFmtId="0" fontId="14" fillId="0" borderId="5" xfId="0" applyFont="1" applyBorder="1" applyAlignment="1">
      <alignment horizontal="left"/>
    </xf>
    <xf numFmtId="0" fontId="5" fillId="0" borderId="5" xfId="0" applyFont="1" applyFill="1" applyBorder="1" applyAlignment="1">
      <alignment wrapText="1"/>
    </xf>
    <xf numFmtId="4" fontId="5" fillId="0" borderId="5" xfId="0" applyNumberFormat="1" applyFont="1" applyFill="1" applyBorder="1"/>
    <xf numFmtId="0" fontId="7" fillId="2" borderId="5" xfId="0" applyFont="1" applyFill="1" applyBorder="1" applyAlignment="1">
      <alignment wrapText="1"/>
    </xf>
    <xf numFmtId="0" fontId="8" fillId="0" borderId="5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4" fontId="1" fillId="0" borderId="5" xfId="0" applyNumberFormat="1" applyFont="1" applyBorder="1" applyAlignment="1">
      <alignment wrapText="1"/>
    </xf>
    <xf numFmtId="0" fontId="13" fillId="0" borderId="5" xfId="0" applyFont="1" applyBorder="1" applyAlignment="1">
      <alignment horizontal="center" wrapText="1"/>
    </xf>
    <xf numFmtId="4" fontId="13" fillId="0" borderId="5" xfId="0" applyNumberFormat="1" applyFont="1" applyBorder="1" applyAlignment="1">
      <alignment wrapText="1"/>
    </xf>
    <xf numFmtId="0" fontId="12" fillId="0" borderId="5" xfId="0" applyFont="1" applyBorder="1" applyAlignment="1">
      <alignment horizontal="center" wrapText="1"/>
    </xf>
    <xf numFmtId="4" fontId="12" fillId="0" borderId="5" xfId="0" applyNumberFormat="1" applyFont="1" applyBorder="1" applyAlignment="1">
      <alignment wrapText="1"/>
    </xf>
    <xf numFmtId="0" fontId="2" fillId="0" borderId="2" xfId="0" applyFont="1" applyBorder="1" applyAlignment="1">
      <alignment horizontal="left" wrapText="1"/>
    </xf>
    <xf numFmtId="0" fontId="14" fillId="0" borderId="2" xfId="1" applyFont="1" applyBorder="1" applyAlignment="1">
      <alignment horizontal="center"/>
    </xf>
    <xf numFmtId="0" fontId="14" fillId="0" borderId="10" xfId="1" applyFont="1" applyBorder="1" applyAlignment="1">
      <alignment horizontal="center"/>
    </xf>
    <xf numFmtId="0" fontId="3" fillId="0" borderId="4" xfId="1" applyFont="1" applyBorder="1" applyAlignment="1">
      <alignment horizontal="left" wrapText="1"/>
    </xf>
    <xf numFmtId="4" fontId="6" fillId="0" borderId="5" xfId="1" applyNumberFormat="1" applyFont="1" applyBorder="1" applyAlignment="1">
      <alignment horizontal="right"/>
    </xf>
    <xf numFmtId="4" fontId="7" fillId="0" borderId="5" xfId="1" applyNumberFormat="1" applyFont="1" applyBorder="1"/>
    <xf numFmtId="0" fontId="2" fillId="0" borderId="4" xfId="1" applyBorder="1" applyAlignment="1">
      <alignment wrapText="1"/>
    </xf>
    <xf numFmtId="4" fontId="2" fillId="0" borderId="5" xfId="1" applyNumberFormat="1" applyBorder="1" applyAlignment="1">
      <alignment horizontal="right"/>
    </xf>
    <xf numFmtId="4" fontId="14" fillId="0" borderId="5" xfId="1" applyNumberFormat="1" applyFont="1" applyBorder="1"/>
    <xf numFmtId="0" fontId="8" fillId="2" borderId="5" xfId="1" applyFont="1" applyFill="1" applyBorder="1" applyAlignment="1">
      <alignment horizontal="center"/>
    </xf>
    <xf numFmtId="0" fontId="8" fillId="2" borderId="4" xfId="1" applyFont="1" applyFill="1" applyBorder="1" applyAlignment="1">
      <alignment wrapText="1"/>
    </xf>
    <xf numFmtId="4" fontId="8" fillId="2" borderId="5" xfId="1" applyNumberFormat="1" applyFont="1" applyFill="1" applyBorder="1" applyAlignment="1">
      <alignment horizontal="right" wrapText="1"/>
    </xf>
    <xf numFmtId="4" fontId="8" fillId="2" borderId="5" xfId="1" applyNumberFormat="1" applyFont="1" applyFill="1" applyBorder="1"/>
    <xf numFmtId="4" fontId="6" fillId="0" borderId="5" xfId="1" applyNumberFormat="1" applyFont="1" applyFill="1" applyBorder="1" applyAlignment="1">
      <alignment horizontal="right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" fontId="7" fillId="0" borderId="5" xfId="0" applyNumberFormat="1" applyFont="1" applyBorder="1" applyAlignment="1">
      <alignment wrapText="1"/>
    </xf>
    <xf numFmtId="0" fontId="6" fillId="0" borderId="5" xfId="0" applyFont="1" applyBorder="1" applyAlignment="1">
      <alignment horizontal="center"/>
    </xf>
    <xf numFmtId="0" fontId="16" fillId="0" borderId="4" xfId="0" applyFont="1" applyBorder="1" applyAlignment="1">
      <alignment horizontal="left"/>
    </xf>
    <xf numFmtId="4" fontId="16" fillId="0" borderId="5" xfId="0" applyNumberFormat="1" applyFont="1" applyBorder="1"/>
    <xf numFmtId="0" fontId="6" fillId="2" borderId="5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left"/>
    </xf>
    <xf numFmtId="4" fontId="6" fillId="2" borderId="5" xfId="0" applyNumberFormat="1" applyFont="1" applyFill="1" applyBorder="1"/>
    <xf numFmtId="4" fontId="7" fillId="2" borderId="5" xfId="0" applyNumberFormat="1" applyFont="1" applyFill="1" applyBorder="1" applyAlignment="1">
      <alignment wrapText="1"/>
    </xf>
    <xf numFmtId="0" fontId="0" fillId="0" borderId="4" xfId="0" applyBorder="1"/>
    <xf numFmtId="0" fontId="0" fillId="0" borderId="4" xfId="0" applyBorder="1" applyAlignment="1">
      <alignment wrapText="1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23" fillId="0" borderId="12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7" fillId="0" borderId="5" xfId="0" applyFont="1" applyFill="1" applyBorder="1" applyAlignment="1">
      <alignment horizontal="center"/>
    </xf>
    <xf numFmtId="0" fontId="22" fillId="0" borderId="5" xfId="0" applyFont="1" applyFill="1" applyBorder="1" applyAlignment="1">
      <alignment wrapText="1"/>
    </xf>
    <xf numFmtId="4" fontId="22" fillId="0" borderId="5" xfId="0" applyNumberFormat="1" applyFont="1" applyFill="1" applyBorder="1" applyAlignment="1">
      <alignment horizontal="right"/>
    </xf>
    <xf numFmtId="0" fontId="20" fillId="0" borderId="0" xfId="0" applyFont="1"/>
    <xf numFmtId="0" fontId="0" fillId="0" borderId="7" xfId="0" applyBorder="1"/>
    <xf numFmtId="4" fontId="0" fillId="0" borderId="7" xfId="0" applyNumberFormat="1" applyBorder="1"/>
    <xf numFmtId="4" fontId="14" fillId="0" borderId="2" xfId="0" applyNumberFormat="1" applyFont="1" applyBorder="1"/>
    <xf numFmtId="0" fontId="5" fillId="0" borderId="4" xfId="0" applyFont="1" applyBorder="1" applyAlignment="1">
      <alignment horizontal="center" wrapText="1"/>
    </xf>
    <xf numFmtId="0" fontId="31" fillId="0" borderId="5" xfId="0" applyFont="1" applyBorder="1" applyAlignment="1">
      <alignment wrapText="1"/>
    </xf>
    <xf numFmtId="4" fontId="28" fillId="0" borderId="5" xfId="0" applyNumberFormat="1" applyFont="1" applyBorder="1"/>
    <xf numFmtId="49" fontId="0" fillId="0" borderId="5" xfId="0" applyNumberFormat="1" applyBorder="1" applyAlignment="1">
      <alignment horizontal="left" wrapText="1"/>
    </xf>
    <xf numFmtId="49" fontId="0" fillId="0" borderId="5" xfId="0" applyNumberFormat="1" applyBorder="1" applyAlignment="1">
      <alignment horizontal="center" wrapText="1"/>
    </xf>
    <xf numFmtId="0" fontId="25" fillId="0" borderId="5" xfId="0" applyFont="1" applyBorder="1" applyAlignment="1">
      <alignment wrapText="1"/>
    </xf>
    <xf numFmtId="0" fontId="21" fillId="0" borderId="5" xfId="0" applyFont="1" applyBorder="1" applyAlignment="1">
      <alignment horizontal="center" wrapText="1"/>
    </xf>
    <xf numFmtId="0" fontId="0" fillId="0" borderId="5" xfId="0" applyBorder="1" applyAlignment="1">
      <alignment horizontal="left" wrapText="1"/>
    </xf>
    <xf numFmtId="0" fontId="22" fillId="4" borderId="5" xfId="0" applyFont="1" applyFill="1" applyBorder="1" applyAlignment="1">
      <alignment wrapText="1"/>
    </xf>
    <xf numFmtId="49" fontId="22" fillId="4" borderId="5" xfId="0" applyNumberFormat="1" applyFont="1" applyFill="1" applyBorder="1" applyAlignment="1">
      <alignment horizontal="center" wrapText="1"/>
    </xf>
    <xf numFmtId="0" fontId="6" fillId="4" borderId="5" xfId="0" applyFont="1" applyFill="1" applyBorder="1" applyAlignment="1">
      <alignment wrapText="1" shrinkToFit="1"/>
    </xf>
    <xf numFmtId="4" fontId="22" fillId="4" borderId="5" xfId="0" applyNumberFormat="1" applyFont="1" applyFill="1" applyBorder="1"/>
    <xf numFmtId="0" fontId="22" fillId="0" borderId="5" xfId="0" applyFont="1" applyBorder="1" applyAlignment="1">
      <alignment wrapText="1"/>
    </xf>
    <xf numFmtId="49" fontId="22" fillId="0" borderId="5" xfId="0" applyNumberFormat="1" applyFont="1" applyBorder="1" applyAlignment="1">
      <alignment horizontal="center" wrapText="1"/>
    </xf>
    <xf numFmtId="0" fontId="22" fillId="0" borderId="5" xfId="0" applyFont="1" applyBorder="1" applyAlignment="1">
      <alignment wrapText="1" shrinkToFit="1"/>
    </xf>
    <xf numFmtId="4" fontId="22" fillId="0" borderId="5" xfId="0" applyNumberFormat="1" applyFont="1" applyBorder="1"/>
    <xf numFmtId="0" fontId="0" fillId="0" borderId="5" xfId="0" applyNumberFormat="1" applyBorder="1" applyAlignment="1">
      <alignment horizontal="center" wrapText="1"/>
    </xf>
    <xf numFmtId="0" fontId="25" fillId="2" borderId="5" xfId="0" applyFont="1" applyFill="1" applyBorder="1" applyAlignment="1">
      <alignment horizontal="left" wrapText="1"/>
    </xf>
    <xf numFmtId="0" fontId="5" fillId="2" borderId="5" xfId="0" applyNumberFormat="1" applyFont="1" applyFill="1" applyBorder="1" applyAlignment="1">
      <alignment horizontal="center" wrapText="1"/>
    </xf>
    <xf numFmtId="4" fontId="2" fillId="0" borderId="5" xfId="0" applyNumberFormat="1" applyFont="1" applyBorder="1" applyAlignment="1">
      <alignment horizontal="right" wrapText="1"/>
    </xf>
    <xf numFmtId="49" fontId="0" fillId="0" borderId="5" xfId="0" applyNumberFormat="1" applyBorder="1" applyAlignment="1">
      <alignment horizontal="right" wrapText="1"/>
    </xf>
    <xf numFmtId="49" fontId="27" fillId="0" borderId="5" xfId="0" applyNumberFormat="1" applyFont="1" applyFill="1" applyBorder="1" applyAlignment="1">
      <alignment horizontal="left" wrapText="1"/>
    </xf>
    <xf numFmtId="0" fontId="27" fillId="0" borderId="5" xfId="0" applyNumberFormat="1" applyFont="1" applyFill="1" applyBorder="1" applyAlignment="1">
      <alignment horizontal="center" wrapText="1"/>
    </xf>
    <xf numFmtId="0" fontId="27" fillId="0" borderId="5" xfId="0" applyFont="1" applyFill="1" applyBorder="1" applyAlignment="1">
      <alignment wrapText="1"/>
    </xf>
    <xf numFmtId="4" fontId="27" fillId="0" borderId="5" xfId="0" applyNumberFormat="1" applyFont="1" applyFill="1" applyBorder="1" applyAlignment="1">
      <alignment wrapText="1"/>
    </xf>
    <xf numFmtId="49" fontId="25" fillId="2" borderId="5" xfId="0" applyNumberFormat="1" applyFont="1" applyFill="1" applyBorder="1" applyAlignment="1">
      <alignment horizontal="left" wrapText="1"/>
    </xf>
    <xf numFmtId="0" fontId="0" fillId="2" borderId="0" xfId="0" applyFill="1"/>
    <xf numFmtId="0" fontId="5" fillId="0" borderId="5" xfId="0" applyNumberFormat="1" applyFont="1" applyFill="1" applyBorder="1" applyAlignment="1">
      <alignment horizontal="center" wrapText="1"/>
    </xf>
    <xf numFmtId="0" fontId="14" fillId="0" borderId="5" xfId="0" applyNumberFormat="1" applyFont="1" applyFill="1" applyBorder="1" applyAlignment="1">
      <alignment horizontal="center" wrapText="1"/>
    </xf>
    <xf numFmtId="4" fontId="14" fillId="0" borderId="5" xfId="0" applyNumberFormat="1" applyFont="1" applyFill="1" applyBorder="1" applyAlignment="1">
      <alignment wrapText="1"/>
    </xf>
    <xf numFmtId="0" fontId="2" fillId="0" borderId="5" xfId="0" applyNumberFormat="1" applyFont="1" applyFill="1" applyBorder="1" applyAlignment="1">
      <alignment horizontal="center" wrapText="1"/>
    </xf>
    <xf numFmtId="4" fontId="18" fillId="0" borderId="5" xfId="0" applyNumberFormat="1" applyFont="1" applyFill="1" applyBorder="1" applyAlignment="1">
      <alignment wrapText="1"/>
    </xf>
    <xf numFmtId="0" fontId="8" fillId="0" borderId="5" xfId="0" applyNumberFormat="1" applyFont="1" applyFill="1" applyBorder="1" applyAlignment="1">
      <alignment horizontal="center" wrapText="1"/>
    </xf>
    <xf numFmtId="49" fontId="2" fillId="0" borderId="5" xfId="0" applyNumberFormat="1" applyFont="1" applyFill="1" applyBorder="1" applyAlignment="1">
      <alignment horizontal="left" wrapText="1"/>
    </xf>
    <xf numFmtId="49" fontId="9" fillId="2" borderId="5" xfId="0" applyNumberFormat="1" applyFont="1" applyFill="1" applyBorder="1" applyAlignment="1">
      <alignment horizontal="left" wrapText="1"/>
    </xf>
    <xf numFmtId="49" fontId="5" fillId="2" borderId="5" xfId="0" applyNumberFormat="1" applyFont="1" applyFill="1" applyBorder="1" applyAlignment="1">
      <alignment horizontal="left" wrapText="1"/>
    </xf>
    <xf numFmtId="4" fontId="8" fillId="0" borderId="5" xfId="0" applyNumberFormat="1" applyFont="1" applyBorder="1" applyAlignment="1">
      <alignment horizontal="right" wrapText="1"/>
    </xf>
    <xf numFmtId="0" fontId="14" fillId="0" borderId="5" xfId="0" applyNumberFormat="1" applyFont="1" applyBorder="1" applyAlignment="1">
      <alignment horizontal="center" wrapText="1"/>
    </xf>
    <xf numFmtId="49" fontId="9" fillId="2" borderId="5" xfId="0" applyNumberFormat="1" applyFont="1" applyFill="1" applyBorder="1" applyAlignment="1">
      <alignment horizontal="center" wrapText="1"/>
    </xf>
    <xf numFmtId="49" fontId="8" fillId="0" borderId="5" xfId="0" applyNumberFormat="1" applyFont="1" applyBorder="1" applyAlignment="1">
      <alignment horizontal="left" wrapText="1"/>
    </xf>
    <xf numFmtId="0" fontId="12" fillId="0" borderId="5" xfId="0" applyFont="1" applyBorder="1" applyAlignment="1">
      <alignment horizontal="left" wrapText="1"/>
    </xf>
    <xf numFmtId="0" fontId="12" fillId="0" borderId="5" xfId="0" applyNumberFormat="1" applyFont="1" applyBorder="1" applyAlignment="1">
      <alignment horizontal="center" wrapText="1"/>
    </xf>
    <xf numFmtId="0" fontId="13" fillId="0" borderId="5" xfId="0" applyNumberFormat="1" applyFont="1" applyBorder="1" applyAlignment="1">
      <alignment horizontal="center" wrapText="1"/>
    </xf>
    <xf numFmtId="0" fontId="13" fillId="0" borderId="5" xfId="0" applyFont="1" applyBorder="1" applyAlignment="1">
      <alignment wrapText="1"/>
    </xf>
    <xf numFmtId="49" fontId="27" fillId="0" borderId="5" xfId="0" applyNumberFormat="1" applyFont="1" applyFill="1" applyBorder="1" applyAlignment="1">
      <alignment horizontal="right" wrapText="1"/>
    </xf>
    <xf numFmtId="0" fontId="26" fillId="0" borderId="5" xfId="0" applyFont="1" applyFill="1" applyBorder="1" applyAlignment="1">
      <alignment wrapText="1"/>
    </xf>
    <xf numFmtId="0" fontId="6" fillId="4" borderId="5" xfId="0" applyFont="1" applyFill="1" applyBorder="1" applyAlignment="1">
      <alignment shrinkToFit="1"/>
    </xf>
    <xf numFmtId="49" fontId="6" fillId="4" borderId="4" xfId="0" applyNumberFormat="1" applyFont="1" applyFill="1" applyBorder="1" applyAlignment="1">
      <alignment horizontal="center" wrapText="1"/>
    </xf>
    <xf numFmtId="0" fontId="6" fillId="4" borderId="5" xfId="0" applyFont="1" applyFill="1" applyBorder="1" applyAlignment="1">
      <alignment wrapText="1"/>
    </xf>
    <xf numFmtId="49" fontId="2" fillId="0" borderId="9" xfId="0" applyNumberFormat="1" applyFont="1" applyBorder="1" applyAlignment="1">
      <alignment horizontal="left"/>
    </xf>
    <xf numFmtId="4" fontId="4" fillId="4" borderId="5" xfId="0" applyNumberFormat="1" applyFont="1" applyFill="1" applyBorder="1" applyAlignment="1">
      <alignment wrapText="1"/>
    </xf>
    <xf numFmtId="0" fontId="7" fillId="0" borderId="5" xfId="0" applyFont="1" applyFill="1" applyBorder="1" applyAlignment="1">
      <alignment wrapText="1"/>
    </xf>
    <xf numFmtId="4" fontId="7" fillId="0" borderId="5" xfId="0" applyNumberFormat="1" applyFont="1" applyFill="1" applyBorder="1"/>
    <xf numFmtId="0" fontId="8" fillId="5" borderId="5" xfId="0" applyFont="1" applyFill="1" applyBorder="1" applyAlignment="1">
      <alignment horizontal="center" wrapText="1"/>
    </xf>
    <xf numFmtId="0" fontId="13" fillId="5" borderId="5" xfId="0" applyFont="1" applyFill="1" applyBorder="1"/>
    <xf numFmtId="0" fontId="8" fillId="0" borderId="5" xfId="1" applyFont="1" applyFill="1" applyBorder="1" applyAlignment="1">
      <alignment horizontal="center"/>
    </xf>
    <xf numFmtId="0" fontId="8" fillId="0" borderId="4" xfId="1" applyFont="1" applyFill="1" applyBorder="1" applyAlignment="1">
      <alignment wrapText="1"/>
    </xf>
    <xf numFmtId="4" fontId="8" fillId="0" borderId="5" xfId="1" applyNumberFormat="1" applyFont="1" applyFill="1" applyBorder="1" applyAlignment="1">
      <alignment horizontal="right" wrapText="1"/>
    </xf>
    <xf numFmtId="4" fontId="8" fillId="0" borderId="5" xfId="1" applyNumberFormat="1" applyFont="1" applyFill="1" applyBorder="1"/>
    <xf numFmtId="0" fontId="0" fillId="0" borderId="0" xfId="0" applyFill="1"/>
    <xf numFmtId="0" fontId="8" fillId="0" borderId="4" xfId="1" applyFont="1" applyFill="1" applyBorder="1" applyAlignment="1">
      <alignment horizontal="left" wrapText="1"/>
    </xf>
    <xf numFmtId="4" fontId="8" fillId="0" borderId="5" xfId="1" applyNumberFormat="1" applyFont="1" applyFill="1" applyBorder="1" applyAlignment="1">
      <alignment horizontal="right"/>
    </xf>
    <xf numFmtId="4" fontId="5" fillId="0" borderId="5" xfId="1" applyNumberFormat="1" applyFont="1" applyFill="1" applyBorder="1"/>
    <xf numFmtId="0" fontId="5" fillId="0" borderId="5" xfId="1" applyFont="1" applyFill="1" applyBorder="1" applyAlignment="1">
      <alignment horizontal="center" wrapText="1"/>
    </xf>
    <xf numFmtId="0" fontId="5" fillId="0" borderId="4" xfId="1" applyFont="1" applyFill="1" applyBorder="1" applyAlignment="1">
      <alignment wrapText="1"/>
    </xf>
    <xf numFmtId="4" fontId="5" fillId="0" borderId="5" xfId="1" applyNumberFormat="1" applyFont="1" applyFill="1" applyBorder="1" applyAlignment="1">
      <alignment horizontal="right" wrapText="1"/>
    </xf>
    <xf numFmtId="4" fontId="5" fillId="0" borderId="5" xfId="1" applyNumberFormat="1" applyFont="1" applyFill="1" applyBorder="1" applyAlignment="1">
      <alignment wrapText="1"/>
    </xf>
    <xf numFmtId="0" fontId="5" fillId="0" borderId="5" xfId="1" applyFont="1" applyFill="1" applyBorder="1" applyAlignment="1">
      <alignment horizontal="center"/>
    </xf>
    <xf numFmtId="4" fontId="5" fillId="0" borderId="5" xfId="1" applyNumberFormat="1" applyFont="1" applyFill="1" applyBorder="1" applyAlignment="1">
      <alignment horizontal="right"/>
    </xf>
    <xf numFmtId="0" fontId="8" fillId="0" borderId="5" xfId="1" applyFont="1" applyFill="1" applyBorder="1" applyAlignment="1">
      <alignment horizontal="center" wrapText="1"/>
    </xf>
    <xf numFmtId="0" fontId="13" fillId="0" borderId="5" xfId="0" applyFont="1" applyBorder="1" applyAlignment="1">
      <alignment horizontal="center"/>
    </xf>
    <xf numFmtId="0" fontId="13" fillId="0" borderId="5" xfId="0" applyFont="1" applyBorder="1"/>
    <xf numFmtId="0" fontId="12" fillId="0" borderId="5" xfId="0" applyFont="1" applyBorder="1" applyAlignment="1">
      <alignment horizontal="center"/>
    </xf>
    <xf numFmtId="0" fontId="12" fillId="0" borderId="5" xfId="0" applyFont="1" applyBorder="1"/>
    <xf numFmtId="0" fontId="8" fillId="5" borderId="5" xfId="0" applyNumberFormat="1" applyFont="1" applyFill="1" applyBorder="1" applyAlignment="1">
      <alignment horizontal="center" wrapText="1"/>
    </xf>
    <xf numFmtId="4" fontId="0" fillId="0" borderId="0" xfId="0" applyNumberFormat="1"/>
    <xf numFmtId="0" fontId="3" fillId="7" borderId="7" xfId="0" applyFont="1" applyFill="1" applyBorder="1"/>
    <xf numFmtId="4" fontId="22" fillId="7" borderId="5" xfId="0" applyNumberFormat="1" applyFont="1" applyFill="1" applyBorder="1" applyAlignment="1">
      <alignment shrinkToFit="1"/>
    </xf>
    <xf numFmtId="0" fontId="6" fillId="8" borderId="5" xfId="0" applyFont="1" applyFill="1" applyBorder="1" applyAlignment="1">
      <alignment shrinkToFit="1"/>
    </xf>
    <xf numFmtId="49" fontId="6" fillId="8" borderId="4" xfId="0" applyNumberFormat="1" applyFont="1" applyFill="1" applyBorder="1" applyAlignment="1">
      <alignment horizontal="center" wrapText="1"/>
    </xf>
    <xf numFmtId="0" fontId="6" fillId="8" borderId="5" xfId="0" applyFont="1" applyFill="1" applyBorder="1" applyAlignment="1">
      <alignment wrapText="1"/>
    </xf>
    <xf numFmtId="4" fontId="3" fillId="8" borderId="5" xfId="0" applyNumberFormat="1" applyFont="1" applyFill="1" applyBorder="1"/>
    <xf numFmtId="4" fontId="29" fillId="0" borderId="5" xfId="0" applyNumberFormat="1" applyFont="1" applyBorder="1"/>
    <xf numFmtId="0" fontId="29" fillId="0" borderId="5" xfId="0" applyFont="1" applyBorder="1"/>
    <xf numFmtId="4" fontId="2" fillId="0" borderId="5" xfId="0" applyNumberFormat="1" applyFont="1" applyBorder="1"/>
    <xf numFmtId="4" fontId="8" fillId="0" borderId="9" xfId="0" applyNumberFormat="1" applyFont="1" applyBorder="1"/>
    <xf numFmtId="4" fontId="8" fillId="0" borderId="5" xfId="0" applyNumberFormat="1" applyFont="1" applyFill="1" applyBorder="1"/>
    <xf numFmtId="0" fontId="8" fillId="0" borderId="5" xfId="0" applyFont="1" applyFill="1" applyBorder="1" applyAlignment="1">
      <alignment horizontal="center"/>
    </xf>
    <xf numFmtId="4" fontId="6" fillId="3" borderId="5" xfId="0" applyNumberFormat="1" applyFont="1" applyFill="1" applyBorder="1"/>
    <xf numFmtId="0" fontId="34" fillId="3" borderId="5" xfId="0" applyFont="1" applyFill="1" applyBorder="1" applyAlignment="1">
      <alignment wrapText="1"/>
    </xf>
    <xf numFmtId="0" fontId="35" fillId="3" borderId="4" xfId="0" applyFont="1" applyFill="1" applyBorder="1" applyAlignment="1">
      <alignment horizontal="center" wrapText="1"/>
    </xf>
    <xf numFmtId="0" fontId="36" fillId="3" borderId="5" xfId="0" applyFont="1" applyFill="1" applyBorder="1" applyAlignment="1">
      <alignment wrapText="1"/>
    </xf>
    <xf numFmtId="0" fontId="8" fillId="0" borderId="4" xfId="0" applyFont="1" applyBorder="1" applyAlignment="1">
      <alignment horizontal="center" wrapText="1"/>
    </xf>
    <xf numFmtId="49" fontId="12" fillId="0" borderId="5" xfId="0" applyNumberFormat="1" applyFont="1" applyBorder="1" applyAlignment="1">
      <alignment horizontal="left" wrapText="1"/>
    </xf>
    <xf numFmtId="0" fontId="12" fillId="0" borderId="4" xfId="0" applyFont="1" applyBorder="1" applyAlignment="1">
      <alignment horizontal="center" wrapText="1"/>
    </xf>
    <xf numFmtId="0" fontId="12" fillId="0" borderId="5" xfId="0" applyFont="1" applyFill="1" applyBorder="1" applyAlignment="1">
      <alignment wrapText="1"/>
    </xf>
    <xf numFmtId="49" fontId="12" fillId="0" borderId="5" xfId="0" applyNumberFormat="1" applyFont="1" applyBorder="1" applyAlignment="1">
      <alignment horizontal="center" wrapText="1"/>
    </xf>
    <xf numFmtId="0" fontId="13" fillId="0" borderId="4" xfId="0" applyFont="1" applyBorder="1" applyAlignment="1">
      <alignment horizontal="center" wrapText="1"/>
    </xf>
    <xf numFmtId="49" fontId="8" fillId="5" borderId="5" xfId="0" applyNumberFormat="1" applyFont="1" applyFill="1" applyBorder="1" applyAlignment="1">
      <alignment horizontal="left" wrapText="1"/>
    </xf>
    <xf numFmtId="0" fontId="13" fillId="5" borderId="5" xfId="0" applyFont="1" applyFill="1" applyBorder="1" applyAlignment="1">
      <alignment wrapText="1"/>
    </xf>
    <xf numFmtId="4" fontId="13" fillId="5" borderId="5" xfId="0" applyNumberFormat="1" applyFont="1" applyFill="1" applyBorder="1" applyAlignment="1">
      <alignment wrapText="1"/>
    </xf>
    <xf numFmtId="4" fontId="8" fillId="5" borderId="5" xfId="0" applyNumberFormat="1" applyFont="1" applyFill="1" applyBorder="1" applyAlignment="1">
      <alignment horizontal="right" wrapText="1"/>
    </xf>
    <xf numFmtId="4" fontId="13" fillId="5" borderId="5" xfId="0" applyNumberFormat="1" applyFont="1" applyFill="1" applyBorder="1"/>
    <xf numFmtId="0" fontId="2" fillId="0" borderId="5" xfId="0" applyNumberFormat="1" applyFont="1" applyBorder="1" applyAlignment="1">
      <alignment horizontal="center" wrapText="1"/>
    </xf>
    <xf numFmtId="49" fontId="5" fillId="0" borderId="5" xfId="0" applyNumberFormat="1" applyFont="1" applyFill="1" applyBorder="1" applyAlignment="1">
      <alignment horizontal="left" wrapText="1"/>
    </xf>
    <xf numFmtId="4" fontId="2" fillId="0" borderId="5" xfId="0" applyNumberFormat="1" applyFont="1" applyFill="1" applyBorder="1"/>
    <xf numFmtId="0" fontId="12" fillId="0" borderId="5" xfId="0" applyFont="1" applyFill="1" applyBorder="1" applyAlignment="1">
      <alignment horizontal="left" wrapText="1"/>
    </xf>
    <xf numFmtId="0" fontId="5" fillId="5" borderId="5" xfId="0" applyFont="1" applyFill="1" applyBorder="1" applyAlignment="1">
      <alignment horizontal="left" wrapText="1"/>
    </xf>
    <xf numFmtId="0" fontId="5" fillId="5" borderId="5" xfId="0" applyFont="1" applyFill="1" applyBorder="1" applyAlignment="1">
      <alignment wrapText="1"/>
    </xf>
    <xf numFmtId="4" fontId="5" fillId="5" borderId="5" xfId="0" applyNumberFormat="1" applyFont="1" applyFill="1" applyBorder="1"/>
    <xf numFmtId="0" fontId="5" fillId="5" borderId="5" xfId="0" applyNumberFormat="1" applyFont="1" applyFill="1" applyBorder="1" applyAlignment="1">
      <alignment horizontal="center" wrapText="1"/>
    </xf>
    <xf numFmtId="4" fontId="5" fillId="5" borderId="5" xfId="0" applyNumberFormat="1" applyFont="1" applyFill="1" applyBorder="1" applyAlignment="1">
      <alignment horizontal="right"/>
    </xf>
    <xf numFmtId="0" fontId="2" fillId="0" borderId="5" xfId="0" applyFont="1" applyBorder="1"/>
    <xf numFmtId="0" fontId="29" fillId="0" borderId="5" xfId="0" applyFont="1" applyBorder="1" applyAlignment="1">
      <alignment horizontal="center"/>
    </xf>
    <xf numFmtId="0" fontId="29" fillId="0" borderId="5" xfId="0" applyFont="1" applyBorder="1" applyAlignment="1">
      <alignment wrapText="1"/>
    </xf>
    <xf numFmtId="49" fontId="2" fillId="0" borderId="5" xfId="0" applyNumberFormat="1" applyFont="1" applyBorder="1" applyAlignment="1">
      <alignment horizontal="center"/>
    </xf>
    <xf numFmtId="49" fontId="8" fillId="0" borderId="5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0" fontId="5" fillId="2" borderId="5" xfId="0" applyFont="1" applyFill="1" applyBorder="1" applyAlignment="1">
      <alignment wrapText="1"/>
    </xf>
    <xf numFmtId="0" fontId="5" fillId="2" borderId="5" xfId="0" applyFont="1" applyFill="1" applyBorder="1" applyAlignment="1">
      <alignment horizontal="left"/>
    </xf>
    <xf numFmtId="0" fontId="8" fillId="5" borderId="2" xfId="0" applyFont="1" applyFill="1" applyBorder="1" applyAlignment="1">
      <alignment horizontal="left" wrapText="1"/>
    </xf>
    <xf numFmtId="0" fontId="8" fillId="5" borderId="5" xfId="0" applyFont="1" applyFill="1" applyBorder="1" applyAlignment="1">
      <alignment wrapText="1"/>
    </xf>
    <xf numFmtId="4" fontId="8" fillId="5" borderId="5" xfId="0" applyNumberFormat="1" applyFont="1" applyFill="1" applyBorder="1" applyAlignment="1">
      <alignment wrapText="1"/>
    </xf>
    <xf numFmtId="0" fontId="8" fillId="0" borderId="2" xfId="0" applyFont="1" applyBorder="1" applyAlignment="1">
      <alignment horizontal="left" wrapText="1"/>
    </xf>
    <xf numFmtId="0" fontId="13" fillId="0" borderId="5" xfId="0" applyFont="1" applyFill="1" applyBorder="1" applyAlignment="1">
      <alignment horizontal="left" wrapText="1"/>
    </xf>
    <xf numFmtId="0" fontId="13" fillId="0" borderId="5" xfId="0" applyNumberFormat="1" applyFont="1" applyFill="1" applyBorder="1" applyAlignment="1">
      <alignment horizontal="center" wrapText="1"/>
    </xf>
    <xf numFmtId="0" fontId="13" fillId="0" borderId="5" xfId="0" applyFont="1" applyFill="1" applyBorder="1" applyAlignment="1">
      <alignment wrapText="1"/>
    </xf>
    <xf numFmtId="4" fontId="13" fillId="0" borderId="5" xfId="0" applyNumberFormat="1" applyFont="1" applyFill="1" applyBorder="1"/>
    <xf numFmtId="0" fontId="12" fillId="0" borderId="5" xfId="0" applyNumberFormat="1" applyFont="1" applyFill="1" applyBorder="1" applyAlignment="1">
      <alignment horizontal="center" wrapText="1"/>
    </xf>
    <xf numFmtId="4" fontId="12" fillId="0" borderId="5" xfId="0" applyNumberFormat="1" applyFont="1" applyFill="1" applyBorder="1"/>
    <xf numFmtId="0" fontId="8" fillId="0" borderId="4" xfId="0" applyFont="1" applyFill="1" applyBorder="1"/>
    <xf numFmtId="0" fontId="8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/>
    <xf numFmtId="0" fontId="12" fillId="0" borderId="5" xfId="0" applyFont="1" applyBorder="1" applyAlignment="1">
      <alignment horizontal="left"/>
    </xf>
    <xf numFmtId="0" fontId="0" fillId="0" borderId="0" xfId="0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right"/>
    </xf>
    <xf numFmtId="0" fontId="20" fillId="0" borderId="0" xfId="0" applyFont="1" applyAlignment="1">
      <alignment horizontal="right"/>
    </xf>
    <xf numFmtId="0" fontId="41" fillId="0" borderId="16" xfId="0" applyFont="1" applyBorder="1" applyAlignment="1">
      <alignment horizontal="right" vertical="top" wrapText="1"/>
    </xf>
    <xf numFmtId="0" fontId="40" fillId="0" borderId="35" xfId="0" applyFont="1" applyBorder="1" applyAlignment="1">
      <alignment horizontal="left" vertical="top" wrapText="1"/>
    </xf>
    <xf numFmtId="0" fontId="42" fillId="0" borderId="18" xfId="0" applyFont="1" applyBorder="1" applyAlignment="1">
      <alignment horizontal="justify" vertical="top" wrapText="1"/>
    </xf>
    <xf numFmtId="4" fontId="42" fillId="0" borderId="23" xfId="0" applyNumberFormat="1" applyFont="1" applyBorder="1" applyAlignment="1">
      <alignment horizontal="right" vertical="top" wrapText="1"/>
    </xf>
    <xf numFmtId="0" fontId="41" fillId="0" borderId="14" xfId="0" applyFont="1" applyBorder="1" applyAlignment="1">
      <alignment horizontal="left" vertical="top" wrapText="1"/>
    </xf>
    <xf numFmtId="0" fontId="41" fillId="0" borderId="16" xfId="0" applyFont="1" applyBorder="1" applyAlignment="1">
      <alignment horizontal="left" vertical="top" wrapText="1"/>
    </xf>
    <xf numFmtId="0" fontId="40" fillId="0" borderId="13" xfId="0" applyFont="1" applyBorder="1" applyAlignment="1">
      <alignment vertical="top" wrapText="1"/>
    </xf>
    <xf numFmtId="0" fontId="40" fillId="0" borderId="23" xfId="0" applyFont="1" applyBorder="1" applyAlignment="1">
      <alignment vertical="top" wrapText="1"/>
    </xf>
    <xf numFmtId="0" fontId="41" fillId="0" borderId="23" xfId="0" applyFont="1" applyBorder="1" applyAlignment="1">
      <alignment horizontal="center" vertical="top" wrapText="1"/>
    </xf>
    <xf numFmtId="0" fontId="40" fillId="0" borderId="32" xfId="0" applyFont="1" applyBorder="1" applyAlignment="1">
      <alignment horizontal="left" vertical="top" wrapText="1"/>
    </xf>
    <xf numFmtId="0" fontId="40" fillId="0" borderId="31" xfId="0" applyFont="1" applyBorder="1" applyAlignment="1">
      <alignment horizontal="left" vertical="top" wrapText="1"/>
    </xf>
    <xf numFmtId="4" fontId="40" fillId="0" borderId="31" xfId="0" applyNumberFormat="1" applyFont="1" applyBorder="1" applyAlignment="1">
      <alignment horizontal="right" vertical="top" wrapText="1"/>
    </xf>
    <xf numFmtId="0" fontId="40" fillId="0" borderId="23" xfId="0" applyFont="1" applyBorder="1" applyAlignment="1">
      <alignment horizontal="left" vertical="top" wrapText="1"/>
    </xf>
    <xf numFmtId="4" fontId="40" fillId="0" borderId="23" xfId="0" applyNumberFormat="1" applyFont="1" applyBorder="1" applyAlignment="1">
      <alignment horizontal="right" vertical="top" wrapText="1"/>
    </xf>
    <xf numFmtId="0" fontId="40" fillId="0" borderId="28" xfId="0" applyFont="1" applyBorder="1" applyAlignment="1">
      <alignment horizontal="left" vertical="top" wrapText="1"/>
    </xf>
    <xf numFmtId="4" fontId="40" fillId="0" borderId="38" xfId="0" applyNumberFormat="1" applyFont="1" applyBorder="1" applyAlignment="1">
      <alignment horizontal="right" vertical="top" wrapText="1"/>
    </xf>
    <xf numFmtId="4" fontId="40" fillId="0" borderId="35" xfId="0" applyNumberFormat="1" applyFont="1" applyBorder="1" applyAlignment="1">
      <alignment horizontal="right" vertical="top" wrapText="1"/>
    </xf>
    <xf numFmtId="0" fontId="42" fillId="0" borderId="17" xfId="0" applyFont="1" applyBorder="1" applyAlignment="1">
      <alignment horizontal="justify" vertical="top" wrapText="1"/>
    </xf>
    <xf numFmtId="0" fontId="43" fillId="0" borderId="23" xfId="0" applyFont="1" applyBorder="1" applyAlignment="1">
      <alignment horizontal="left" vertical="top" wrapText="1"/>
    </xf>
    <xf numFmtId="0" fontId="40" fillId="0" borderId="34" xfId="0" applyFont="1" applyBorder="1" applyAlignment="1">
      <alignment horizontal="left" vertical="top" wrapText="1"/>
    </xf>
    <xf numFmtId="0" fontId="40" fillId="0" borderId="25" xfId="0" applyFont="1" applyBorder="1" applyAlignment="1">
      <alignment horizontal="left" vertical="top" wrapText="1"/>
    </xf>
    <xf numFmtId="0" fontId="40" fillId="0" borderId="17" xfId="0" applyFont="1" applyBorder="1" applyAlignment="1">
      <alignment horizontal="left" vertical="top" wrapText="1"/>
    </xf>
    <xf numFmtId="0" fontId="40" fillId="0" borderId="18" xfId="0" applyFont="1" applyBorder="1" applyAlignment="1">
      <alignment horizontal="left" vertical="top" wrapText="1"/>
    </xf>
    <xf numFmtId="4" fontId="40" fillId="0" borderId="25" xfId="0" applyNumberFormat="1" applyFont="1" applyBorder="1" applyAlignment="1">
      <alignment horizontal="right" vertical="top" wrapText="1"/>
    </xf>
    <xf numFmtId="0" fontId="40" fillId="0" borderId="25" xfId="0" applyFont="1" applyBorder="1" applyAlignment="1">
      <alignment horizontal="right" vertical="top" wrapText="1"/>
    </xf>
    <xf numFmtId="4" fontId="40" fillId="0" borderId="18" xfId="0" applyNumberFormat="1" applyFont="1" applyBorder="1" applyAlignment="1">
      <alignment horizontal="right" vertical="top" wrapText="1"/>
    </xf>
    <xf numFmtId="0" fontId="40" fillId="0" borderId="27" xfId="0" applyFont="1" applyBorder="1" applyAlignment="1">
      <alignment horizontal="right" vertical="top" wrapText="1"/>
    </xf>
    <xf numFmtId="4" fontId="40" fillId="0" borderId="20" xfId="0" applyNumberFormat="1" applyFont="1" applyBorder="1" applyAlignment="1">
      <alignment horizontal="right" vertical="top" wrapText="1"/>
    </xf>
    <xf numFmtId="4" fontId="40" fillId="0" borderId="17" xfId="0" applyNumberFormat="1" applyFont="1" applyBorder="1" applyAlignment="1">
      <alignment horizontal="right" vertical="top" wrapText="1"/>
    </xf>
    <xf numFmtId="0" fontId="40" fillId="0" borderId="18" xfId="0" applyFont="1" applyBorder="1" applyAlignment="1">
      <alignment horizontal="right" vertical="top" wrapText="1"/>
    </xf>
    <xf numFmtId="4" fontId="40" fillId="0" borderId="33" xfId="0" applyNumberFormat="1" applyFont="1" applyBorder="1" applyAlignment="1">
      <alignment horizontal="right" vertical="top" wrapText="1"/>
    </xf>
    <xf numFmtId="4" fontId="42" fillId="0" borderId="24" xfId="0" applyNumberFormat="1" applyFont="1" applyBorder="1" applyAlignment="1">
      <alignment horizontal="right" vertical="top" wrapText="1"/>
    </xf>
    <xf numFmtId="4" fontId="42" fillId="0" borderId="15" xfId="0" applyNumberFormat="1" applyFont="1" applyBorder="1" applyAlignment="1">
      <alignment horizontal="right" vertical="top" wrapText="1"/>
    </xf>
    <xf numFmtId="4" fontId="40" fillId="0" borderId="34" xfId="0" applyNumberFormat="1" applyFont="1" applyBorder="1" applyAlignment="1">
      <alignment horizontal="right" vertical="top" wrapText="1"/>
    </xf>
    <xf numFmtId="0" fontId="40" fillId="0" borderId="18" xfId="0" applyFont="1" applyBorder="1" applyAlignment="1">
      <alignment horizontal="center" vertical="top" wrapText="1"/>
    </xf>
    <xf numFmtId="0" fontId="12" fillId="0" borderId="2" xfId="0" applyFont="1" applyBorder="1" applyAlignment="1">
      <alignment horizontal="left"/>
    </xf>
    <xf numFmtId="0" fontId="13" fillId="5" borderId="5" xfId="0" applyFont="1" applyFill="1" applyBorder="1" applyAlignment="1">
      <alignment horizontal="center"/>
    </xf>
    <xf numFmtId="0" fontId="13" fillId="5" borderId="5" xfId="0" applyFont="1" applyFill="1" applyBorder="1" applyAlignment="1">
      <alignment horizontal="left" wrapText="1"/>
    </xf>
    <xf numFmtId="0" fontId="13" fillId="5" borderId="5" xfId="0" applyNumberFormat="1" applyFont="1" applyFill="1" applyBorder="1" applyAlignment="1">
      <alignment horizontal="center" wrapText="1"/>
    </xf>
    <xf numFmtId="4" fontId="8" fillId="5" borderId="5" xfId="0" applyNumberFormat="1" applyFont="1" applyFill="1" applyBorder="1" applyAlignment="1">
      <alignment horizontal="right"/>
    </xf>
    <xf numFmtId="0" fontId="5" fillId="5" borderId="5" xfId="0" applyFont="1" applyFill="1" applyBorder="1" applyAlignment="1">
      <alignment horizontal="left"/>
    </xf>
    <xf numFmtId="0" fontId="5" fillId="5" borderId="5" xfId="0" applyFont="1" applyFill="1" applyBorder="1" applyAlignment="1">
      <alignment horizontal="center"/>
    </xf>
    <xf numFmtId="4" fontId="8" fillId="5" borderId="5" xfId="0" applyNumberFormat="1" applyFont="1" applyFill="1" applyBorder="1"/>
    <xf numFmtId="0" fontId="37" fillId="5" borderId="5" xfId="0" applyFont="1" applyFill="1" applyBorder="1" applyAlignment="1">
      <alignment horizontal="center" wrapText="1"/>
    </xf>
    <xf numFmtId="4" fontId="37" fillId="5" borderId="5" xfId="0" applyNumberFormat="1" applyFont="1" applyFill="1" applyBorder="1" applyAlignment="1">
      <alignment wrapText="1"/>
    </xf>
    <xf numFmtId="0" fontId="8" fillId="5" borderId="5" xfId="0" applyFont="1" applyFill="1" applyBorder="1" applyAlignment="1">
      <alignment horizontal="left"/>
    </xf>
    <xf numFmtId="0" fontId="8" fillId="5" borderId="5" xfId="0" applyFont="1" applyFill="1" applyBorder="1" applyAlignment="1">
      <alignment horizontal="center"/>
    </xf>
    <xf numFmtId="49" fontId="5" fillId="5" borderId="5" xfId="0" applyNumberFormat="1" applyFont="1" applyFill="1" applyBorder="1" applyAlignment="1">
      <alignment horizontal="left"/>
    </xf>
    <xf numFmtId="0" fontId="8" fillId="5" borderId="5" xfId="0" applyNumberFormat="1" applyFont="1" applyFill="1" applyBorder="1" applyAlignment="1">
      <alignment horizontal="center"/>
    </xf>
    <xf numFmtId="0" fontId="8" fillId="5" borderId="5" xfId="0" applyFont="1" applyFill="1" applyBorder="1"/>
    <xf numFmtId="49" fontId="8" fillId="5" borderId="5" xfId="0" applyNumberFormat="1" applyFont="1" applyFill="1" applyBorder="1" applyAlignment="1">
      <alignment horizontal="left"/>
    </xf>
    <xf numFmtId="0" fontId="5" fillId="5" borderId="5" xfId="0" applyFont="1" applyFill="1" applyBorder="1" applyAlignment="1">
      <alignment horizontal="center" wrapText="1"/>
    </xf>
    <xf numFmtId="4" fontId="5" fillId="5" borderId="5" xfId="0" applyNumberFormat="1" applyFont="1" applyFill="1" applyBorder="1" applyAlignment="1">
      <alignment wrapText="1"/>
    </xf>
    <xf numFmtId="165" fontId="13" fillId="0" borderId="5" xfId="0" applyNumberFormat="1" applyFont="1" applyBorder="1"/>
    <xf numFmtId="165" fontId="12" fillId="0" borderId="5" xfId="0" applyNumberFormat="1" applyFont="1" applyBorder="1"/>
    <xf numFmtId="165" fontId="13" fillId="5" borderId="5" xfId="0" applyNumberFormat="1" applyFont="1" applyFill="1" applyBorder="1"/>
    <xf numFmtId="4" fontId="20" fillId="0" borderId="2" xfId="0" applyNumberFormat="1" applyFont="1" applyBorder="1"/>
    <xf numFmtId="4" fontId="2" fillId="2" borderId="5" xfId="0" applyNumberFormat="1" applyFont="1" applyFill="1" applyBorder="1"/>
    <xf numFmtId="0" fontId="20" fillId="0" borderId="5" xfId="0" applyFont="1" applyBorder="1"/>
    <xf numFmtId="4" fontId="12" fillId="0" borderId="5" xfId="0" applyNumberFormat="1" applyFont="1" applyBorder="1" applyAlignment="1">
      <alignment horizontal="right"/>
    </xf>
    <xf numFmtId="165" fontId="12" fillId="0" borderId="5" xfId="0" applyNumberFormat="1" applyFont="1" applyBorder="1" applyAlignment="1">
      <alignment horizontal="right"/>
    </xf>
    <xf numFmtId="4" fontId="2" fillId="0" borderId="5" xfId="0" applyNumberFormat="1" applyFont="1" applyBorder="1" applyAlignment="1">
      <alignment horizontal="center" wrapText="1"/>
    </xf>
    <xf numFmtId="0" fontId="8" fillId="5" borderId="5" xfId="0" applyFont="1" applyFill="1" applyBorder="1" applyAlignment="1">
      <alignment horizontal="left" wrapText="1"/>
    </xf>
    <xf numFmtId="4" fontId="8" fillId="0" borderId="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3" fillId="0" borderId="5" xfId="0" applyFont="1" applyBorder="1" applyAlignment="1">
      <alignment horizontal="left" wrapText="1"/>
    </xf>
    <xf numFmtId="0" fontId="7" fillId="0" borderId="5" xfId="0" applyFont="1" applyFill="1" applyBorder="1" applyAlignment="1">
      <alignment horizontal="left" wrapText="1"/>
    </xf>
    <xf numFmtId="0" fontId="7" fillId="0" borderId="5" xfId="0" applyNumberFormat="1" applyFont="1" applyFill="1" applyBorder="1" applyAlignment="1">
      <alignment horizontal="center" wrapText="1"/>
    </xf>
    <xf numFmtId="49" fontId="8" fillId="0" borderId="5" xfId="0" applyNumberFormat="1" applyFont="1" applyFill="1" applyBorder="1" applyAlignment="1">
      <alignment horizontal="left" wrapText="1"/>
    </xf>
    <xf numFmtId="4" fontId="13" fillId="0" borderId="5" xfId="0" applyNumberFormat="1" applyFont="1" applyFill="1" applyBorder="1" applyAlignment="1">
      <alignment wrapText="1"/>
    </xf>
    <xf numFmtId="0" fontId="5" fillId="0" borderId="5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4" fontId="2" fillId="0" borderId="5" xfId="0" applyNumberFormat="1" applyFont="1" applyFill="1" applyBorder="1" applyAlignment="1">
      <alignment horizontal="right"/>
    </xf>
    <xf numFmtId="49" fontId="5" fillId="5" borderId="5" xfId="0" applyNumberFormat="1" applyFont="1" applyFill="1" applyBorder="1" applyAlignment="1">
      <alignment horizontal="left" wrapText="1"/>
    </xf>
    <xf numFmtId="49" fontId="29" fillId="0" borderId="5" xfId="0" applyNumberFormat="1" applyFont="1" applyBorder="1" applyAlignment="1">
      <alignment horizontal="center" wrapText="1"/>
    </xf>
    <xf numFmtId="0" fontId="29" fillId="0" borderId="5" xfId="0" applyNumberFormat="1" applyFont="1" applyBorder="1" applyAlignment="1">
      <alignment horizontal="center" wrapText="1"/>
    </xf>
    <xf numFmtId="0" fontId="2" fillId="0" borderId="5" xfId="0" applyFont="1" applyFill="1" applyBorder="1" applyAlignment="1">
      <alignment horizontal="center"/>
    </xf>
    <xf numFmtId="165" fontId="13" fillId="0" borderId="5" xfId="0" applyNumberFormat="1" applyFont="1" applyBorder="1" applyAlignment="1">
      <alignment horizontal="right"/>
    </xf>
    <xf numFmtId="0" fontId="20" fillId="0" borderId="5" xfId="0" applyFont="1" applyBorder="1" applyAlignment="1">
      <alignment horizontal="center"/>
    </xf>
    <xf numFmtId="0" fontId="20" fillId="0" borderId="5" xfId="0" applyFont="1" applyBorder="1" applyAlignment="1">
      <alignment wrapText="1"/>
    </xf>
    <xf numFmtId="49" fontId="13" fillId="0" borderId="5" xfId="0" applyNumberFormat="1" applyFont="1" applyBorder="1" applyAlignment="1">
      <alignment horizontal="left" wrapText="1"/>
    </xf>
    <xf numFmtId="0" fontId="13" fillId="0" borderId="5" xfId="0" applyFont="1" applyBorder="1" applyAlignment="1">
      <alignment horizontal="left"/>
    </xf>
    <xf numFmtId="0" fontId="13" fillId="5" borderId="5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 wrapText="1"/>
    </xf>
    <xf numFmtId="0" fontId="44" fillId="7" borderId="5" xfId="0" applyFont="1" applyFill="1" applyBorder="1" applyAlignment="1">
      <alignment wrapText="1"/>
    </xf>
    <xf numFmtId="0" fontId="20" fillId="0" borderId="4" xfId="0" applyFont="1" applyBorder="1" applyAlignment="1">
      <alignment horizontal="center"/>
    </xf>
    <xf numFmtId="0" fontId="8" fillId="0" borderId="5" xfId="0" applyFont="1" applyBorder="1"/>
    <xf numFmtId="0" fontId="13" fillId="5" borderId="5" xfId="0" applyFont="1" applyFill="1" applyBorder="1" applyAlignment="1">
      <alignment horizontal="center" wrapText="1"/>
    </xf>
    <xf numFmtId="4" fontId="40" fillId="0" borderId="19" xfId="0" applyNumberFormat="1" applyFont="1" applyBorder="1" applyAlignment="1">
      <alignment horizontal="right" vertical="top" wrapText="1"/>
    </xf>
    <xf numFmtId="165" fontId="40" fillId="0" borderId="23" xfId="0" applyNumberFormat="1" applyFont="1" applyBorder="1" applyAlignment="1">
      <alignment horizontal="right" vertical="top" wrapText="1"/>
    </xf>
    <xf numFmtId="165" fontId="40" fillId="0" borderId="19" xfId="0" applyNumberFormat="1" applyFont="1" applyBorder="1" applyAlignment="1">
      <alignment horizontal="right" vertical="top" wrapText="1"/>
    </xf>
    <xf numFmtId="165" fontId="40" fillId="0" borderId="39" xfId="0" applyNumberFormat="1" applyFont="1" applyBorder="1" applyAlignment="1">
      <alignment horizontal="right" vertical="top" wrapText="1"/>
    </xf>
    <xf numFmtId="165" fontId="40" fillId="0" borderId="35" xfId="0" applyNumberFormat="1" applyFont="1" applyBorder="1" applyAlignment="1">
      <alignment horizontal="right" vertical="top" wrapText="1"/>
    </xf>
    <xf numFmtId="0" fontId="42" fillId="0" borderId="25" xfId="0" applyFont="1" applyBorder="1" applyAlignment="1">
      <alignment horizontal="justify" vertical="top" wrapText="1"/>
    </xf>
    <xf numFmtId="0" fontId="4" fillId="5" borderId="5" xfId="0" applyFont="1" applyFill="1" applyBorder="1" applyAlignment="1">
      <alignment horizontal="center"/>
    </xf>
    <xf numFmtId="0" fontId="7" fillId="5" borderId="5" xfId="0" applyFont="1" applyFill="1" applyBorder="1" applyAlignment="1">
      <alignment wrapText="1"/>
    </xf>
    <xf numFmtId="4" fontId="7" fillId="5" borderId="5" xfId="0" applyNumberFormat="1" applyFont="1" applyFill="1" applyBorder="1" applyAlignment="1">
      <alignment horizontal="right"/>
    </xf>
    <xf numFmtId="4" fontId="7" fillId="5" borderId="5" xfId="0" applyNumberFormat="1" applyFont="1" applyFill="1" applyBorder="1"/>
    <xf numFmtId="0" fontId="1" fillId="0" borderId="0" xfId="0" applyFont="1"/>
    <xf numFmtId="165" fontId="42" fillId="0" borderId="23" xfId="0" applyNumberFormat="1" applyFont="1" applyBorder="1" applyAlignment="1">
      <alignment horizontal="right" vertical="top" wrapText="1"/>
    </xf>
    <xf numFmtId="165" fontId="42" fillId="0" borderId="35" xfId="0" applyNumberFormat="1" applyFont="1" applyBorder="1" applyAlignment="1">
      <alignment horizontal="right" vertical="top" wrapText="1"/>
    </xf>
    <xf numFmtId="0" fontId="40" fillId="0" borderId="39" xfId="0" applyFont="1" applyBorder="1" applyAlignment="1">
      <alignment horizontal="left" vertical="top" wrapText="1"/>
    </xf>
    <xf numFmtId="4" fontId="42" fillId="0" borderId="17" xfId="0" applyNumberFormat="1" applyFont="1" applyBorder="1" applyAlignment="1">
      <alignment horizontal="right" vertical="top" wrapText="1"/>
    </xf>
    <xf numFmtId="0" fontId="42" fillId="0" borderId="30" xfId="0" applyFont="1" applyBorder="1" applyAlignment="1">
      <alignment horizontal="justify" vertical="top" wrapText="1"/>
    </xf>
    <xf numFmtId="4" fontId="25" fillId="0" borderId="5" xfId="0" applyNumberFormat="1" applyFont="1" applyBorder="1" applyAlignment="1">
      <alignment horizontal="center"/>
    </xf>
    <xf numFmtId="0" fontId="12" fillId="0" borderId="5" xfId="0" applyFont="1" applyBorder="1" applyAlignment="1">
      <alignment horizontal="left" vertical="center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vertical="center" wrapText="1"/>
    </xf>
    <xf numFmtId="165" fontId="12" fillId="0" borderId="5" xfId="0" applyNumberFormat="1" applyFont="1" applyBorder="1" applyAlignment="1">
      <alignment vertical="center"/>
    </xf>
    <xf numFmtId="165" fontId="29" fillId="0" borderId="5" xfId="0" applyNumberFormat="1" applyFont="1" applyBorder="1"/>
    <xf numFmtId="0" fontId="13" fillId="0" borderId="2" xfId="0" applyFont="1" applyBorder="1" applyAlignment="1">
      <alignment horizontal="left"/>
    </xf>
    <xf numFmtId="4" fontId="4" fillId="4" borderId="5" xfId="0" applyNumberFormat="1" applyFont="1" applyFill="1" applyBorder="1" applyAlignment="1">
      <alignment horizontal="right"/>
    </xf>
    <xf numFmtId="4" fontId="4" fillId="5" borderId="5" xfId="1" applyNumberFormat="1" applyFont="1" applyFill="1" applyBorder="1" applyAlignment="1">
      <alignment horizontal="right" wrapText="1"/>
    </xf>
    <xf numFmtId="4" fontId="4" fillId="5" borderId="5" xfId="1" applyNumberFormat="1" applyFont="1" applyFill="1" applyBorder="1"/>
    <xf numFmtId="0" fontId="8" fillId="0" borderId="5" xfId="0" applyFont="1" applyFill="1" applyBorder="1" applyAlignment="1">
      <alignment horizontal="left" wrapText="1"/>
    </xf>
    <xf numFmtId="49" fontId="13" fillId="0" borderId="5" xfId="0" applyNumberFormat="1" applyFont="1" applyBorder="1" applyAlignment="1">
      <alignment horizontal="center" wrapText="1"/>
    </xf>
    <xf numFmtId="0" fontId="5" fillId="5" borderId="5" xfId="0" applyFont="1" applyFill="1" applyBorder="1" applyAlignment="1">
      <alignment horizontal="left" vertical="top" wrapText="1"/>
    </xf>
    <xf numFmtId="0" fontId="5" fillId="5" borderId="5" xfId="0" applyNumberFormat="1" applyFont="1" applyFill="1" applyBorder="1" applyAlignment="1">
      <alignment horizontal="center" vertical="top" wrapText="1"/>
    </xf>
    <xf numFmtId="0" fontId="20" fillId="0" borderId="5" xfId="0" applyFont="1" applyBorder="1" applyAlignment="1">
      <alignment horizontal="center" wrapText="1"/>
    </xf>
    <xf numFmtId="4" fontId="20" fillId="0" borderId="5" xfId="0" applyNumberFormat="1" applyFont="1" applyBorder="1" applyAlignment="1">
      <alignment wrapText="1"/>
    </xf>
    <xf numFmtId="0" fontId="0" fillId="0" borderId="0" xfId="0" applyBorder="1"/>
    <xf numFmtId="49" fontId="8" fillId="9" borderId="5" xfId="0" applyNumberFormat="1" applyFont="1" applyFill="1" applyBorder="1" applyAlignment="1">
      <alignment horizontal="left" wrapText="1"/>
    </xf>
    <xf numFmtId="0" fontId="13" fillId="9" borderId="5" xfId="0" applyNumberFormat="1" applyFont="1" applyFill="1" applyBorder="1" applyAlignment="1">
      <alignment horizontal="center" wrapText="1"/>
    </xf>
    <xf numFmtId="0" fontId="13" fillId="9" borderId="5" xfId="0" applyFont="1" applyFill="1" applyBorder="1" applyAlignment="1">
      <alignment wrapText="1"/>
    </xf>
    <xf numFmtId="4" fontId="13" fillId="9" borderId="5" xfId="0" applyNumberFormat="1" applyFont="1" applyFill="1" applyBorder="1"/>
    <xf numFmtId="0" fontId="13" fillId="9" borderId="2" xfId="0" applyFont="1" applyFill="1" applyBorder="1" applyAlignment="1">
      <alignment horizontal="left"/>
    </xf>
    <xf numFmtId="0" fontId="13" fillId="9" borderId="5" xfId="0" applyFont="1" applyFill="1" applyBorder="1" applyAlignment="1">
      <alignment horizontal="center"/>
    </xf>
    <xf numFmtId="0" fontId="43" fillId="0" borderId="17" xfId="0" applyFont="1" applyBorder="1" applyAlignment="1">
      <alignment horizontal="left" vertical="top" wrapText="1"/>
    </xf>
    <xf numFmtId="0" fontId="42" fillId="0" borderId="18" xfId="0" applyFont="1" applyBorder="1" applyAlignment="1">
      <alignment horizontal="justify" wrapText="1"/>
    </xf>
    <xf numFmtId="4" fontId="42" fillId="0" borderId="42" xfId="0" applyNumberFormat="1" applyFont="1" applyBorder="1" applyAlignment="1">
      <alignment horizontal="right" vertical="top" wrapText="1"/>
    </xf>
    <xf numFmtId="4" fontId="42" fillId="0" borderId="41" xfId="0" applyNumberFormat="1" applyFont="1" applyBorder="1" applyAlignment="1">
      <alignment horizontal="right" vertical="top" wrapText="1"/>
    </xf>
    <xf numFmtId="49" fontId="45" fillId="0" borderId="5" xfId="0" applyNumberFormat="1" applyFont="1" applyFill="1" applyBorder="1" applyAlignment="1">
      <alignment horizontal="left" wrapText="1"/>
    </xf>
    <xf numFmtId="4" fontId="12" fillId="0" borderId="5" xfId="0" applyNumberFormat="1" applyFont="1" applyBorder="1" applyAlignment="1">
      <alignment horizontal="center"/>
    </xf>
    <xf numFmtId="4" fontId="6" fillId="7" borderId="5" xfId="0" applyNumberFormat="1" applyFont="1" applyFill="1" applyBorder="1" applyAlignment="1">
      <alignment horizontal="right" shrinkToFit="1"/>
    </xf>
    <xf numFmtId="4" fontId="3" fillId="8" borderId="5" xfId="0" applyNumberFormat="1" applyFont="1" applyFill="1" applyBorder="1" applyAlignment="1">
      <alignment horizontal="right" wrapText="1"/>
    </xf>
    <xf numFmtId="0" fontId="13" fillId="0" borderId="5" xfId="0" applyFont="1" applyBorder="1" applyAlignment="1">
      <alignment horizontal="center" vertical="center"/>
    </xf>
    <xf numFmtId="0" fontId="13" fillId="0" borderId="5" xfId="0" applyFont="1" applyFill="1" applyBorder="1"/>
    <xf numFmtId="165" fontId="13" fillId="0" borderId="5" xfId="0" applyNumberFormat="1" applyFont="1" applyFill="1" applyBorder="1"/>
    <xf numFmtId="0" fontId="40" fillId="0" borderId="36" xfId="0" applyFont="1" applyBorder="1" applyAlignment="1">
      <alignment horizontal="left" vertical="top" wrapText="1"/>
    </xf>
    <xf numFmtId="4" fontId="42" fillId="0" borderId="19" xfId="0" applyNumberFormat="1" applyFont="1" applyBorder="1" applyAlignment="1">
      <alignment horizontal="right" vertical="top" wrapText="1"/>
    </xf>
    <xf numFmtId="0" fontId="40" fillId="0" borderId="30" xfId="0" applyFont="1" applyBorder="1" applyAlignment="1">
      <alignment horizontal="left" vertical="top" wrapText="1"/>
    </xf>
    <xf numFmtId="0" fontId="0" fillId="0" borderId="0" xfId="0" applyAlignment="1"/>
    <xf numFmtId="49" fontId="0" fillId="0" borderId="0" xfId="0" applyNumberFormat="1"/>
    <xf numFmtId="0" fontId="0" fillId="0" borderId="0" xfId="0" applyBorder="1" applyAlignment="1"/>
    <xf numFmtId="0" fontId="5" fillId="0" borderId="0" xfId="0" applyFont="1"/>
    <xf numFmtId="0" fontId="0" fillId="0" borderId="44" xfId="0" applyBorder="1"/>
    <xf numFmtId="0" fontId="5" fillId="0" borderId="0" xfId="0" applyFont="1" applyBorder="1"/>
    <xf numFmtId="0" fontId="10" fillId="0" borderId="0" xfId="0" applyFont="1" applyBorder="1"/>
    <xf numFmtId="4" fontId="10" fillId="0" borderId="0" xfId="0" applyNumberFormat="1" applyFont="1" applyBorder="1"/>
    <xf numFmtId="0" fontId="5" fillId="0" borderId="0" xfId="0" applyFont="1" applyBorder="1" applyAlignment="1">
      <alignment wrapText="1"/>
    </xf>
    <xf numFmtId="4" fontId="5" fillId="0" borderId="0" xfId="0" applyNumberFormat="1" applyFont="1" applyBorder="1"/>
    <xf numFmtId="4" fontId="3" fillId="0" borderId="5" xfId="0" applyNumberFormat="1" applyFont="1" applyBorder="1" applyAlignment="1"/>
    <xf numFmtId="4" fontId="42" fillId="0" borderId="31" xfId="0" applyNumberFormat="1" applyFont="1" applyBorder="1" applyAlignment="1">
      <alignment horizontal="right" vertical="top" wrapText="1"/>
    </xf>
    <xf numFmtId="0" fontId="19" fillId="10" borderId="5" xfId="0" applyFont="1" applyFill="1" applyBorder="1"/>
    <xf numFmtId="0" fontId="19" fillId="10" borderId="5" xfId="0" applyFont="1" applyFill="1" applyBorder="1" applyAlignment="1">
      <alignment horizontal="center"/>
    </xf>
    <xf numFmtId="0" fontId="19" fillId="10" borderId="5" xfId="0" applyFont="1" applyFill="1" applyBorder="1" applyAlignment="1">
      <alignment wrapText="1"/>
    </xf>
    <xf numFmtId="165" fontId="19" fillId="10" borderId="5" xfId="0" applyNumberFormat="1" applyFont="1" applyFill="1" applyBorder="1"/>
    <xf numFmtId="0" fontId="40" fillId="0" borderId="29" xfId="0" applyFont="1" applyBorder="1" applyAlignment="1">
      <alignment horizontal="left" vertical="top" wrapText="1"/>
    </xf>
    <xf numFmtId="4" fontId="40" fillId="0" borderId="30" xfId="0" applyNumberFormat="1" applyFont="1" applyBorder="1" applyAlignment="1">
      <alignment horizontal="right" vertical="top" wrapText="1"/>
    </xf>
    <xf numFmtId="0" fontId="43" fillId="0" borderId="30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4" fontId="13" fillId="0" borderId="5" xfId="0" applyNumberFormat="1" applyFont="1" applyBorder="1" applyAlignment="1">
      <alignment horizontal="right"/>
    </xf>
    <xf numFmtId="0" fontId="13" fillId="11" borderId="5" xfId="0" applyFont="1" applyFill="1" applyBorder="1" applyAlignment="1">
      <alignment horizontal="left" wrapText="1"/>
    </xf>
    <xf numFmtId="0" fontId="13" fillId="11" borderId="5" xfId="0" applyNumberFormat="1" applyFont="1" applyFill="1" applyBorder="1" applyAlignment="1">
      <alignment horizontal="center" wrapText="1"/>
    </xf>
    <xf numFmtId="0" fontId="13" fillId="11" borderId="5" xfId="0" applyFont="1" applyFill="1" applyBorder="1" applyAlignment="1">
      <alignment wrapText="1"/>
    </xf>
    <xf numFmtId="4" fontId="13" fillId="11" borderId="5" xfId="0" applyNumberFormat="1" applyFont="1" applyFill="1" applyBorder="1"/>
    <xf numFmtId="0" fontId="8" fillId="9" borderId="5" xfId="0" applyFont="1" applyFill="1" applyBorder="1" applyAlignment="1">
      <alignment horizontal="left" wrapText="1"/>
    </xf>
    <xf numFmtId="49" fontId="8" fillId="9" borderId="5" xfId="0" applyNumberFormat="1" applyFont="1" applyFill="1" applyBorder="1" applyAlignment="1">
      <alignment horizontal="left"/>
    </xf>
    <xf numFmtId="49" fontId="8" fillId="0" borderId="5" xfId="0" applyNumberFormat="1" applyFont="1" applyBorder="1" applyAlignment="1">
      <alignment horizontal="left"/>
    </xf>
    <xf numFmtId="0" fontId="4" fillId="12" borderId="5" xfId="1" applyFont="1" applyFill="1" applyBorder="1" applyAlignment="1">
      <alignment horizontal="center"/>
    </xf>
    <xf numFmtId="0" fontId="4" fillId="12" borderId="4" xfId="1" applyFont="1" applyFill="1" applyBorder="1" applyAlignment="1">
      <alignment wrapText="1"/>
    </xf>
    <xf numFmtId="4" fontId="4" fillId="12" borderId="5" xfId="1" applyNumberFormat="1" applyFont="1" applyFill="1" applyBorder="1" applyAlignment="1">
      <alignment horizontal="right" wrapText="1"/>
    </xf>
    <xf numFmtId="4" fontId="7" fillId="12" borderId="5" xfId="1" applyNumberFormat="1" applyFont="1" applyFill="1" applyBorder="1"/>
    <xf numFmtId="4" fontId="4" fillId="12" borderId="5" xfId="1" applyNumberFormat="1" applyFont="1" applyFill="1" applyBorder="1"/>
    <xf numFmtId="0" fontId="4" fillId="13" borderId="5" xfId="1" applyFont="1" applyFill="1" applyBorder="1" applyAlignment="1">
      <alignment horizontal="center"/>
    </xf>
    <xf numFmtId="0" fontId="4" fillId="13" borderId="4" xfId="1" applyFont="1" applyFill="1" applyBorder="1" applyAlignment="1">
      <alignment wrapText="1"/>
    </xf>
    <xf numFmtId="4" fontId="4" fillId="13" borderId="5" xfId="1" applyNumberFormat="1" applyFont="1" applyFill="1" applyBorder="1" applyAlignment="1">
      <alignment horizontal="right"/>
    </xf>
    <xf numFmtId="4" fontId="7" fillId="13" borderId="5" xfId="1" applyNumberFormat="1" applyFont="1" applyFill="1" applyBorder="1"/>
    <xf numFmtId="0" fontId="7" fillId="13" borderId="5" xfId="1" applyFont="1" applyFill="1" applyBorder="1" applyAlignment="1">
      <alignment horizontal="center"/>
    </xf>
    <xf numFmtId="0" fontId="7" fillId="13" borderId="4" xfId="1" applyFont="1" applyFill="1" applyBorder="1" applyAlignment="1">
      <alignment wrapText="1"/>
    </xf>
    <xf numFmtId="4" fontId="7" fillId="13" borderId="5" xfId="1" applyNumberFormat="1" applyFont="1" applyFill="1" applyBorder="1" applyAlignment="1">
      <alignment horizontal="right"/>
    </xf>
    <xf numFmtId="0" fontId="3" fillId="13" borderId="5" xfId="1" applyFont="1" applyFill="1" applyBorder="1" applyAlignment="1">
      <alignment horizontal="center"/>
    </xf>
    <xf numFmtId="0" fontId="4" fillId="13" borderId="4" xfId="1" applyFont="1" applyFill="1" applyBorder="1" applyAlignment="1">
      <alignment horizontal="left" wrapText="1"/>
    </xf>
    <xf numFmtId="0" fontId="6" fillId="13" borderId="5" xfId="1" applyFont="1" applyFill="1" applyBorder="1" applyAlignment="1">
      <alignment horizontal="center"/>
    </xf>
    <xf numFmtId="0" fontId="6" fillId="13" borderId="4" xfId="1" applyFont="1" applyFill="1" applyBorder="1" applyAlignment="1">
      <alignment wrapText="1"/>
    </xf>
    <xf numFmtId="4" fontId="6" fillId="13" borderId="5" xfId="1" applyNumberFormat="1" applyFont="1" applyFill="1" applyBorder="1" applyAlignment="1">
      <alignment horizontal="right"/>
    </xf>
    <xf numFmtId="4" fontId="22" fillId="13" borderId="5" xfId="1" applyNumberFormat="1" applyFont="1" applyFill="1" applyBorder="1"/>
    <xf numFmtId="0" fontId="31" fillId="11" borderId="5" xfId="1" applyFont="1" applyFill="1" applyBorder="1" applyAlignment="1">
      <alignment horizontal="center"/>
    </xf>
    <xf numFmtId="0" fontId="31" fillId="11" borderId="4" xfId="1" applyFont="1" applyFill="1" applyBorder="1" applyAlignment="1">
      <alignment horizontal="center" wrapText="1"/>
    </xf>
    <xf numFmtId="4" fontId="22" fillId="11" borderId="5" xfId="1" applyNumberFormat="1" applyFont="1" applyFill="1" applyBorder="1" applyAlignment="1">
      <alignment horizontal="right"/>
    </xf>
    <xf numFmtId="4" fontId="22" fillId="11" borderId="5" xfId="1" applyNumberFormat="1" applyFont="1" applyFill="1" applyBorder="1"/>
    <xf numFmtId="0" fontId="7" fillId="12" borderId="5" xfId="1" applyFont="1" applyFill="1" applyBorder="1" applyAlignment="1">
      <alignment horizontal="center"/>
    </xf>
    <xf numFmtId="0" fontId="7" fillId="12" borderId="4" xfId="1" applyFont="1" applyFill="1" applyBorder="1" applyAlignment="1">
      <alignment wrapText="1"/>
    </xf>
    <xf numFmtId="4" fontId="7" fillId="12" borderId="5" xfId="1" applyNumberFormat="1" applyFont="1" applyFill="1" applyBorder="1" applyAlignment="1">
      <alignment horizontal="right" wrapText="1"/>
    </xf>
    <xf numFmtId="0" fontId="6" fillId="5" borderId="5" xfId="1" applyFont="1" applyFill="1" applyBorder="1" applyAlignment="1">
      <alignment horizontal="center"/>
    </xf>
    <xf numFmtId="0" fontId="6" fillId="5" borderId="4" xfId="1" applyFont="1" applyFill="1" applyBorder="1" applyAlignment="1">
      <alignment wrapText="1"/>
    </xf>
    <xf numFmtId="0" fontId="26" fillId="0" borderId="5" xfId="0" applyFont="1" applyBorder="1" applyAlignment="1">
      <alignment wrapText="1"/>
    </xf>
    <xf numFmtId="0" fontId="26" fillId="0" borderId="5" xfId="0" applyFont="1" applyBorder="1"/>
    <xf numFmtId="4" fontId="26" fillId="0" borderId="5" xfId="0" applyNumberFormat="1" applyFont="1" applyBorder="1"/>
    <xf numFmtId="0" fontId="8" fillId="0" borderId="2" xfId="0" applyFont="1" applyBorder="1" applyAlignment="1">
      <alignment horizontal="left"/>
    </xf>
    <xf numFmtId="0" fontId="8" fillId="9" borderId="2" xfId="0" applyFont="1" applyFill="1" applyBorder="1" applyAlignment="1">
      <alignment horizontal="left"/>
    </xf>
    <xf numFmtId="4" fontId="13" fillId="9" borderId="5" xfId="0" applyNumberFormat="1" applyFont="1" applyFill="1" applyBorder="1" applyAlignment="1">
      <alignment horizontal="right"/>
    </xf>
    <xf numFmtId="0" fontId="6" fillId="6" borderId="5" xfId="0" applyFont="1" applyFill="1" applyBorder="1" applyAlignment="1">
      <alignment horizontal="center"/>
    </xf>
    <xf numFmtId="0" fontId="6" fillId="6" borderId="5" xfId="0" applyFont="1" applyFill="1" applyBorder="1" applyAlignment="1">
      <alignment wrapText="1"/>
    </xf>
    <xf numFmtId="4" fontId="6" fillId="6" borderId="5" xfId="0" applyNumberFormat="1" applyFont="1" applyFill="1" applyBorder="1" applyAlignment="1">
      <alignment horizontal="right"/>
    </xf>
    <xf numFmtId="4" fontId="6" fillId="6" borderId="5" xfId="0" applyNumberFormat="1" applyFont="1" applyFill="1" applyBorder="1"/>
    <xf numFmtId="0" fontId="41" fillId="0" borderId="16" xfId="0" applyFont="1" applyBorder="1" applyAlignment="1">
      <alignment horizontal="center" vertical="center" wrapText="1"/>
    </xf>
    <xf numFmtId="0" fontId="42" fillId="0" borderId="28" xfId="0" applyFont="1" applyBorder="1" applyAlignment="1">
      <alignment horizontal="center" vertical="center" wrapText="1"/>
    </xf>
    <xf numFmtId="0" fontId="42" fillId="0" borderId="38" xfId="0" applyFont="1" applyBorder="1" applyAlignment="1">
      <alignment horizontal="center" vertical="center" wrapText="1"/>
    </xf>
    <xf numFmtId="165" fontId="40" fillId="0" borderId="33" xfId="0" applyNumberFormat="1" applyFont="1" applyBorder="1" applyAlignment="1">
      <alignment horizontal="right" vertical="top" wrapText="1"/>
    </xf>
    <xf numFmtId="165" fontId="40" fillId="0" borderId="36" xfId="0" applyNumberFormat="1" applyFont="1" applyBorder="1" applyAlignment="1">
      <alignment horizontal="right" vertical="top" wrapText="1"/>
    </xf>
    <xf numFmtId="0" fontId="8" fillId="9" borderId="5" xfId="0" applyNumberFormat="1" applyFont="1" applyFill="1" applyBorder="1" applyAlignment="1">
      <alignment horizontal="center" wrapText="1"/>
    </xf>
    <xf numFmtId="0" fontId="8" fillId="9" borderId="5" xfId="0" applyFont="1" applyFill="1" applyBorder="1" applyAlignment="1">
      <alignment wrapText="1"/>
    </xf>
    <xf numFmtId="4" fontId="8" fillId="9" borderId="5" xfId="0" applyNumberFormat="1" applyFont="1" applyFill="1" applyBorder="1"/>
    <xf numFmtId="0" fontId="6" fillId="11" borderId="5" xfId="0" applyFont="1" applyFill="1" applyBorder="1" applyAlignment="1">
      <alignment horizontal="center"/>
    </xf>
    <xf numFmtId="0" fontId="6" fillId="11" borderId="4" xfId="0" applyFont="1" applyFill="1" applyBorder="1" applyAlignment="1">
      <alignment horizontal="left"/>
    </xf>
    <xf numFmtId="4" fontId="6" fillId="11" borderId="5" xfId="0" applyNumberFormat="1" applyFont="1" applyFill="1" applyBorder="1"/>
    <xf numFmtId="4" fontId="7" fillId="11" borderId="5" xfId="0" applyNumberFormat="1" applyFont="1" applyFill="1" applyBorder="1" applyAlignment="1">
      <alignment wrapText="1"/>
    </xf>
    <xf numFmtId="0" fontId="4" fillId="13" borderId="5" xfId="0" applyFont="1" applyFill="1" applyBorder="1" applyAlignment="1">
      <alignment horizontal="center"/>
    </xf>
    <xf numFmtId="0" fontId="4" fillId="13" borderId="4" xfId="0" applyFont="1" applyFill="1" applyBorder="1" applyAlignment="1">
      <alignment horizontal="left"/>
    </xf>
    <xf numFmtId="4" fontId="4" fillId="13" borderId="5" xfId="0" applyNumberFormat="1" applyFont="1" applyFill="1" applyBorder="1"/>
    <xf numFmtId="4" fontId="4" fillId="13" borderId="5" xfId="0" applyNumberFormat="1" applyFont="1" applyFill="1" applyBorder="1" applyAlignment="1">
      <alignment wrapText="1"/>
    </xf>
    <xf numFmtId="0" fontId="4" fillId="13" borderId="4" xfId="0" applyFont="1" applyFill="1" applyBorder="1"/>
    <xf numFmtId="0" fontId="4" fillId="13" borderId="4" xfId="0" applyFont="1" applyFill="1" applyBorder="1" applyAlignment="1">
      <alignment wrapText="1"/>
    </xf>
    <xf numFmtId="0" fontId="7" fillId="13" borderId="5" xfId="0" applyFont="1" applyFill="1" applyBorder="1" applyAlignment="1">
      <alignment horizontal="center"/>
    </xf>
    <xf numFmtId="0" fontId="7" fillId="13" borderId="4" xfId="0" applyFont="1" applyFill="1" applyBorder="1" applyAlignment="1">
      <alignment wrapText="1"/>
    </xf>
    <xf numFmtId="4" fontId="11" fillId="13" borderId="5" xfId="0" applyNumberFormat="1" applyFont="1" applyFill="1" applyBorder="1" applyAlignment="1">
      <alignment wrapText="1"/>
    </xf>
    <xf numFmtId="0" fontId="6" fillId="11" borderId="4" xfId="0" applyFont="1" applyFill="1" applyBorder="1" applyAlignment="1">
      <alignment wrapText="1"/>
    </xf>
    <xf numFmtId="0" fontId="10" fillId="13" borderId="5" xfId="0" applyFont="1" applyFill="1" applyBorder="1" applyAlignment="1">
      <alignment horizontal="center"/>
    </xf>
    <xf numFmtId="0" fontId="10" fillId="13" borderId="4" xfId="0" applyFont="1" applyFill="1" applyBorder="1" applyAlignment="1">
      <alignment wrapText="1"/>
    </xf>
    <xf numFmtId="4" fontId="10" fillId="13" borderId="5" xfId="0" applyNumberFormat="1" applyFont="1" applyFill="1" applyBorder="1"/>
    <xf numFmtId="4" fontId="10" fillId="13" borderId="5" xfId="0" applyNumberFormat="1" applyFont="1" applyFill="1" applyBorder="1" applyAlignment="1">
      <alignment wrapText="1"/>
    </xf>
    <xf numFmtId="0" fontId="12" fillId="0" borderId="0" xfId="0" applyFont="1" applyBorder="1"/>
    <xf numFmtId="49" fontId="5" fillId="10" borderId="5" xfId="0" applyNumberFormat="1" applyFont="1" applyFill="1" applyBorder="1" applyAlignment="1">
      <alignment horizontal="left"/>
    </xf>
    <xf numFmtId="0" fontId="5" fillId="10" borderId="5" xfId="0" applyFont="1" applyFill="1" applyBorder="1" applyAlignment="1">
      <alignment horizontal="center"/>
    </xf>
    <xf numFmtId="0" fontId="5" fillId="10" borderId="5" xfId="0" applyFont="1" applyFill="1" applyBorder="1" applyAlignment="1">
      <alignment wrapText="1"/>
    </xf>
    <xf numFmtId="4" fontId="5" fillId="10" borderId="5" xfId="0" applyNumberFormat="1" applyFont="1" applyFill="1" applyBorder="1"/>
    <xf numFmtId="4" fontId="8" fillId="10" borderId="5" xfId="0" applyNumberFormat="1" applyFont="1" applyFill="1" applyBorder="1"/>
    <xf numFmtId="49" fontId="2" fillId="10" borderId="5" xfId="0" applyNumberFormat="1" applyFont="1" applyFill="1" applyBorder="1" applyAlignment="1">
      <alignment horizontal="left"/>
    </xf>
    <xf numFmtId="0" fontId="2" fillId="10" borderId="5" xfId="0" applyFont="1" applyFill="1" applyBorder="1" applyAlignment="1">
      <alignment horizontal="center"/>
    </xf>
    <xf numFmtId="0" fontId="2" fillId="10" borderId="5" xfId="0" applyFont="1" applyFill="1" applyBorder="1" applyAlignment="1">
      <alignment wrapText="1"/>
    </xf>
    <xf numFmtId="4" fontId="2" fillId="10" borderId="5" xfId="0" applyNumberFormat="1" applyFont="1" applyFill="1" applyBorder="1"/>
    <xf numFmtId="0" fontId="32" fillId="11" borderId="1" xfId="0" applyFont="1" applyFill="1" applyBorder="1" applyAlignment="1">
      <alignment horizontal="center" vertical="center"/>
    </xf>
    <xf numFmtId="0" fontId="38" fillId="11" borderId="8" xfId="0" applyFont="1" applyFill="1" applyBorder="1" applyAlignment="1">
      <alignment horizontal="center" vertical="center"/>
    </xf>
    <xf numFmtId="0" fontId="38" fillId="11" borderId="1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wrapText="1"/>
    </xf>
    <xf numFmtId="0" fontId="16" fillId="11" borderId="4" xfId="0" applyFont="1" applyFill="1" applyBorder="1" applyAlignment="1">
      <alignment horizontal="center" wrapText="1"/>
    </xf>
    <xf numFmtId="4" fontId="6" fillId="11" borderId="5" xfId="0" applyNumberFormat="1" applyFont="1" applyFill="1" applyBorder="1" applyAlignment="1">
      <alignment wrapText="1"/>
    </xf>
    <xf numFmtId="0" fontId="32" fillId="11" borderId="1" xfId="1" applyFont="1" applyFill="1" applyBorder="1" applyAlignment="1">
      <alignment horizontal="center" vertical="center"/>
    </xf>
    <xf numFmtId="0" fontId="38" fillId="11" borderId="1" xfId="1" applyFont="1" applyFill="1" applyBorder="1" applyAlignment="1">
      <alignment horizontal="center" vertical="center"/>
    </xf>
    <xf numFmtId="4" fontId="38" fillId="11" borderId="1" xfId="1" applyNumberFormat="1" applyFont="1" applyFill="1" applyBorder="1" applyAlignment="1">
      <alignment horizontal="center" vertical="center" wrapText="1"/>
    </xf>
    <xf numFmtId="0" fontId="39" fillId="11" borderId="1" xfId="0" applyFont="1" applyFill="1" applyBorder="1" applyAlignment="1">
      <alignment horizontal="center" vertical="center"/>
    </xf>
    <xf numFmtId="0" fontId="32" fillId="11" borderId="11" xfId="0" applyFont="1" applyFill="1" applyBorder="1" applyAlignment="1">
      <alignment horizontal="center" vertical="center"/>
    </xf>
    <xf numFmtId="0" fontId="32" fillId="11" borderId="1" xfId="0" applyFont="1" applyFill="1" applyBorder="1" applyAlignment="1">
      <alignment horizontal="center" vertical="center" wrapText="1"/>
    </xf>
    <xf numFmtId="4" fontId="32" fillId="11" borderId="1" xfId="0" applyNumberFormat="1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wrapText="1"/>
    </xf>
    <xf numFmtId="4" fontId="6" fillId="8" borderId="5" xfId="0" applyNumberFormat="1" applyFont="1" applyFill="1" applyBorder="1" applyAlignment="1">
      <alignment wrapText="1"/>
    </xf>
    <xf numFmtId="0" fontId="5" fillId="9" borderId="5" xfId="0" applyFont="1" applyFill="1" applyBorder="1" applyAlignment="1">
      <alignment horizontal="left" wrapText="1"/>
    </xf>
    <xf numFmtId="0" fontId="5" fillId="9" borderId="4" xfId="0" applyFont="1" applyFill="1" applyBorder="1" applyAlignment="1">
      <alignment horizontal="center" wrapText="1"/>
    </xf>
    <xf numFmtId="0" fontId="5" fillId="9" borderId="5" xfId="0" applyFont="1" applyFill="1" applyBorder="1" applyAlignment="1">
      <alignment wrapText="1"/>
    </xf>
    <xf numFmtId="4" fontId="5" fillId="9" borderId="5" xfId="0" applyNumberFormat="1" applyFont="1" applyFill="1" applyBorder="1"/>
    <xf numFmtId="49" fontId="5" fillId="9" borderId="5" xfId="0" applyNumberFormat="1" applyFont="1" applyFill="1" applyBorder="1" applyAlignment="1">
      <alignment horizontal="left" wrapText="1"/>
    </xf>
    <xf numFmtId="0" fontId="5" fillId="9" borderId="5" xfId="0" applyNumberFormat="1" applyFont="1" applyFill="1" applyBorder="1" applyAlignment="1">
      <alignment horizontal="center" wrapText="1"/>
    </xf>
    <xf numFmtId="4" fontId="5" fillId="9" borderId="5" xfId="0" applyNumberFormat="1" applyFont="1" applyFill="1" applyBorder="1" applyAlignment="1">
      <alignment wrapText="1"/>
    </xf>
    <xf numFmtId="4" fontId="8" fillId="9" borderId="5" xfId="0" applyNumberFormat="1" applyFont="1" applyFill="1" applyBorder="1" applyAlignment="1">
      <alignment wrapText="1"/>
    </xf>
    <xf numFmtId="0" fontId="13" fillId="9" borderId="5" xfId="0" applyFont="1" applyFill="1" applyBorder="1" applyAlignment="1">
      <alignment horizontal="left" wrapText="1"/>
    </xf>
    <xf numFmtId="0" fontId="12" fillId="9" borderId="5" xfId="0" applyFont="1" applyFill="1" applyBorder="1" applyAlignment="1">
      <alignment wrapText="1"/>
    </xf>
    <xf numFmtId="4" fontId="13" fillId="9" borderId="5" xfId="0" applyNumberFormat="1" applyFont="1" applyFill="1" applyBorder="1" applyAlignment="1">
      <alignment wrapText="1"/>
    </xf>
    <xf numFmtId="166" fontId="13" fillId="9" borderId="5" xfId="0" applyNumberFormat="1" applyFont="1" applyFill="1" applyBorder="1" applyAlignment="1">
      <alignment horizontal="right"/>
    </xf>
    <xf numFmtId="49" fontId="5" fillId="9" borderId="5" xfId="0" applyNumberFormat="1" applyFont="1" applyFill="1" applyBorder="1" applyAlignment="1">
      <alignment horizontal="left"/>
    </xf>
    <xf numFmtId="0" fontId="5" fillId="9" borderId="5" xfId="0" applyFont="1" applyFill="1" applyBorder="1" applyAlignment="1">
      <alignment horizontal="center"/>
    </xf>
    <xf numFmtId="0" fontId="32" fillId="11" borderId="8" xfId="0" applyFont="1" applyFill="1" applyBorder="1" applyAlignment="1">
      <alignment horizontal="center" vertical="center"/>
    </xf>
    <xf numFmtId="0" fontId="41" fillId="0" borderId="45" xfId="0" applyFont="1" applyBorder="1" applyAlignment="1">
      <alignment horizontal="center" vertical="center" wrapText="1"/>
    </xf>
    <xf numFmtId="0" fontId="40" fillId="0" borderId="14" xfId="0" applyFont="1" applyBorder="1" applyAlignment="1">
      <alignment horizontal="center" vertical="center" wrapText="1"/>
    </xf>
    <xf numFmtId="0" fontId="40" fillId="0" borderId="16" xfId="0" applyFont="1" applyBorder="1" applyAlignment="1">
      <alignment horizontal="center" vertical="center" wrapText="1"/>
    </xf>
    <xf numFmtId="0" fontId="13" fillId="9" borderId="48" xfId="0" applyFont="1" applyFill="1" applyBorder="1" applyAlignment="1">
      <alignment horizontal="left" wrapText="1"/>
    </xf>
    <xf numFmtId="0" fontId="13" fillId="9" borderId="49" xfId="0" applyNumberFormat="1" applyFont="1" applyFill="1" applyBorder="1" applyAlignment="1">
      <alignment horizontal="center" wrapText="1"/>
    </xf>
    <xf numFmtId="0" fontId="8" fillId="9" borderId="50" xfId="0" applyFont="1" applyFill="1" applyBorder="1" applyAlignment="1">
      <alignment wrapText="1"/>
    </xf>
    <xf numFmtId="0" fontId="12" fillId="0" borderId="2" xfId="0" applyNumberFormat="1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13" fillId="10" borderId="5" xfId="0" applyFont="1" applyFill="1" applyBorder="1" applyAlignment="1">
      <alignment horizontal="left" wrapText="1"/>
    </xf>
    <xf numFmtId="0" fontId="13" fillId="10" borderId="5" xfId="0" applyNumberFormat="1" applyFont="1" applyFill="1" applyBorder="1" applyAlignment="1">
      <alignment horizontal="center" wrapText="1"/>
    </xf>
    <xf numFmtId="0" fontId="8" fillId="10" borderId="5" xfId="0" applyFont="1" applyFill="1" applyBorder="1" applyAlignment="1">
      <alignment wrapText="1"/>
    </xf>
    <xf numFmtId="4" fontId="13" fillId="10" borderId="5" xfId="0" applyNumberFormat="1" applyFont="1" applyFill="1" applyBorder="1"/>
    <xf numFmtId="49" fontId="13" fillId="9" borderId="5" xfId="0" applyNumberFormat="1" applyFont="1" applyFill="1" applyBorder="1" applyAlignment="1">
      <alignment horizontal="left" wrapText="1"/>
    </xf>
    <xf numFmtId="0" fontId="8" fillId="9" borderId="5" xfId="0" applyFont="1" applyFill="1" applyBorder="1" applyAlignment="1">
      <alignment horizontal="center" wrapText="1"/>
    </xf>
    <xf numFmtId="0" fontId="13" fillId="9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8" fillId="9" borderId="5" xfId="0" applyFont="1" applyFill="1" applyBorder="1"/>
    <xf numFmtId="49" fontId="4" fillId="14" borderId="5" xfId="0" applyNumberFormat="1" applyFont="1" applyFill="1" applyBorder="1" applyAlignment="1">
      <alignment horizontal="left"/>
    </xf>
    <xf numFmtId="0" fontId="4" fillId="14" borderId="4" xfId="0" applyFont="1" applyFill="1" applyBorder="1" applyAlignment="1">
      <alignment horizontal="center"/>
    </xf>
    <xf numFmtId="0" fontId="4" fillId="14" borderId="5" xfId="0" applyFont="1" applyFill="1" applyBorder="1" applyAlignment="1">
      <alignment wrapText="1"/>
    </xf>
    <xf numFmtId="4" fontId="4" fillId="14" borderId="5" xfId="0" applyNumberFormat="1" applyFont="1" applyFill="1" applyBorder="1"/>
    <xf numFmtId="49" fontId="4" fillId="15" borderId="5" xfId="0" applyNumberFormat="1" applyFont="1" applyFill="1" applyBorder="1" applyAlignment="1">
      <alignment horizontal="left"/>
    </xf>
    <xf numFmtId="0" fontId="4" fillId="15" borderId="4" xfId="0" applyFont="1" applyFill="1" applyBorder="1" applyAlignment="1">
      <alignment horizontal="center"/>
    </xf>
    <xf numFmtId="0" fontId="4" fillId="15" borderId="5" xfId="0" applyFont="1" applyFill="1" applyBorder="1" applyAlignment="1">
      <alignment wrapText="1"/>
    </xf>
    <xf numFmtId="4" fontId="4" fillId="15" borderId="5" xfId="0" applyNumberFormat="1" applyFont="1" applyFill="1" applyBorder="1"/>
    <xf numFmtId="0" fontId="4" fillId="15" borderId="2" xfId="0" applyFont="1" applyFill="1" applyBorder="1" applyAlignment="1">
      <alignment horizontal="left"/>
    </xf>
    <xf numFmtId="0" fontId="4" fillId="15" borderId="5" xfId="0" applyFont="1" applyFill="1" applyBorder="1" applyAlignment="1">
      <alignment horizontal="center"/>
    </xf>
    <xf numFmtId="4" fontId="4" fillId="15" borderId="5" xfId="0" applyNumberFormat="1" applyFont="1" applyFill="1" applyBorder="1" applyAlignment="1">
      <alignment horizontal="right"/>
    </xf>
    <xf numFmtId="0" fontId="7" fillId="14" borderId="5" xfId="0" applyFont="1" applyFill="1" applyBorder="1" applyAlignment="1">
      <alignment horizontal="left" wrapText="1"/>
    </xf>
    <xf numFmtId="0" fontId="7" fillId="14" borderId="4" xfId="0" applyFont="1" applyFill="1" applyBorder="1" applyAlignment="1">
      <alignment horizontal="center" wrapText="1"/>
    </xf>
    <xf numFmtId="0" fontId="7" fillId="14" borderId="5" xfId="0" applyFont="1" applyFill="1" applyBorder="1" applyAlignment="1">
      <alignment wrapText="1"/>
    </xf>
    <xf numFmtId="4" fontId="7" fillId="14" borderId="5" xfId="0" applyNumberFormat="1" applyFont="1" applyFill="1" applyBorder="1"/>
    <xf numFmtId="0" fontId="7" fillId="14" borderId="5" xfId="0" applyNumberFormat="1" applyFont="1" applyFill="1" applyBorder="1" applyAlignment="1">
      <alignment horizontal="center" wrapText="1"/>
    </xf>
    <xf numFmtId="0" fontId="7" fillId="16" borderId="5" xfId="0" applyFont="1" applyFill="1" applyBorder="1" applyAlignment="1">
      <alignment horizontal="left" wrapText="1"/>
    </xf>
    <xf numFmtId="0" fontId="7" fillId="16" borderId="5" xfId="0" applyNumberFormat="1" applyFont="1" applyFill="1" applyBorder="1" applyAlignment="1">
      <alignment horizontal="center" wrapText="1"/>
    </xf>
    <xf numFmtId="0" fontId="7" fillId="16" borderId="5" xfId="0" applyFont="1" applyFill="1" applyBorder="1" applyAlignment="1">
      <alignment wrapText="1"/>
    </xf>
    <xf numFmtId="4" fontId="7" fillId="16" borderId="5" xfId="0" applyNumberFormat="1" applyFont="1" applyFill="1" applyBorder="1"/>
    <xf numFmtId="4" fontId="33" fillId="14" borderId="5" xfId="0" applyNumberFormat="1" applyFont="1" applyFill="1" applyBorder="1"/>
    <xf numFmtId="165" fontId="8" fillId="5" borderId="5" xfId="0" applyNumberFormat="1" applyFont="1" applyFill="1" applyBorder="1"/>
    <xf numFmtId="0" fontId="19" fillId="14" borderId="5" xfId="0" applyFont="1" applyFill="1" applyBorder="1"/>
    <xf numFmtId="0" fontId="19" fillId="14" borderId="5" xfId="0" applyFont="1" applyFill="1" applyBorder="1" applyAlignment="1">
      <alignment horizontal="center"/>
    </xf>
    <xf numFmtId="0" fontId="19" fillId="14" borderId="5" xfId="0" applyFont="1" applyFill="1" applyBorder="1" applyAlignment="1">
      <alignment wrapText="1"/>
    </xf>
    <xf numFmtId="165" fontId="19" fillId="14" borderId="5" xfId="0" applyNumberFormat="1" applyFont="1" applyFill="1" applyBorder="1"/>
    <xf numFmtId="0" fontId="3" fillId="14" borderId="2" xfId="0" applyFont="1" applyFill="1" applyBorder="1" applyAlignment="1">
      <alignment horizontal="left"/>
    </xf>
    <xf numFmtId="0" fontId="3" fillId="14" borderId="5" xfId="0" applyFont="1" applyFill="1" applyBorder="1" applyAlignment="1">
      <alignment horizontal="center"/>
    </xf>
    <xf numFmtId="0" fontId="3" fillId="14" borderId="5" xfId="0" applyFont="1" applyFill="1" applyBorder="1" applyAlignment="1">
      <alignment wrapText="1"/>
    </xf>
    <xf numFmtId="4" fontId="3" fillId="14" borderId="5" xfId="0" applyNumberFormat="1" applyFont="1" applyFill="1" applyBorder="1"/>
    <xf numFmtId="0" fontId="3" fillId="0" borderId="5" xfId="0" applyFont="1" applyBorder="1"/>
    <xf numFmtId="0" fontId="13" fillId="9" borderId="5" xfId="0" applyFont="1" applyFill="1" applyBorder="1" applyAlignment="1">
      <alignment horizontal="left"/>
    </xf>
    <xf numFmtId="0" fontId="13" fillId="9" borderId="5" xfId="0" applyFont="1" applyFill="1" applyBorder="1"/>
    <xf numFmtId="165" fontId="13" fillId="9" borderId="5" xfId="0" applyNumberFormat="1" applyFont="1" applyFill="1" applyBorder="1"/>
    <xf numFmtId="0" fontId="42" fillId="0" borderId="18" xfId="0" applyFont="1" applyBorder="1" applyAlignment="1">
      <alignment horizontal="left" vertical="top" wrapText="1"/>
    </xf>
    <xf numFmtId="165" fontId="40" fillId="0" borderId="16" xfId="0" applyNumberFormat="1" applyFont="1" applyBorder="1" applyAlignment="1">
      <alignment horizontal="right" vertical="top" wrapText="1"/>
    </xf>
    <xf numFmtId="0" fontId="40" fillId="0" borderId="33" xfId="0" applyFont="1" applyBorder="1" applyAlignment="1">
      <alignment horizontal="left" vertical="top" wrapText="1"/>
    </xf>
    <xf numFmtId="4" fontId="40" fillId="0" borderId="29" xfId="0" applyNumberFormat="1" applyFont="1" applyBorder="1" applyAlignment="1">
      <alignment horizontal="right" vertical="top" wrapText="1"/>
    </xf>
    <xf numFmtId="4" fontId="13" fillId="5" borderId="5" xfId="0" applyNumberFormat="1" applyFont="1" applyFill="1" applyBorder="1" applyAlignment="1">
      <alignment horizontal="right"/>
    </xf>
    <xf numFmtId="4" fontId="37" fillId="9" borderId="5" xfId="0" applyNumberFormat="1" applyFont="1" applyFill="1" applyBorder="1"/>
    <xf numFmtId="4" fontId="37" fillId="0" borderId="5" xfId="0" applyNumberFormat="1" applyFont="1" applyBorder="1"/>
    <xf numFmtId="4" fontId="19" fillId="14" borderId="5" xfId="0" applyNumberFormat="1" applyFont="1" applyFill="1" applyBorder="1"/>
    <xf numFmtId="0" fontId="8" fillId="10" borderId="5" xfId="0" applyFont="1" applyFill="1" applyBorder="1" applyAlignment="1">
      <alignment horizontal="center"/>
    </xf>
    <xf numFmtId="0" fontId="8" fillId="10" borderId="4" xfId="0" applyFont="1" applyFill="1" applyBorder="1" applyAlignment="1">
      <alignment wrapText="1"/>
    </xf>
    <xf numFmtId="49" fontId="49" fillId="0" borderId="0" xfId="0" applyNumberFormat="1" applyFont="1" applyAlignment="1">
      <alignment horizontal="right"/>
    </xf>
    <xf numFmtId="0" fontId="8" fillId="5" borderId="2" xfId="0" applyFont="1" applyFill="1" applyBorder="1" applyAlignment="1">
      <alignment horizontal="left"/>
    </xf>
    <xf numFmtId="0" fontId="42" fillId="0" borderId="34" xfId="0" applyFont="1" applyBorder="1" applyAlignment="1">
      <alignment horizontal="left" vertical="top" wrapText="1"/>
    </xf>
    <xf numFmtId="0" fontId="43" fillId="0" borderId="34" xfId="0" applyFont="1" applyBorder="1" applyAlignment="1">
      <alignment horizontal="left" vertical="top" wrapText="1"/>
    </xf>
    <xf numFmtId="0" fontId="40" fillId="0" borderId="51" xfId="0" applyFont="1" applyBorder="1" applyAlignment="1">
      <alignment horizontal="left" vertical="top" wrapText="1"/>
    </xf>
    <xf numFmtId="4" fontId="40" fillId="0" borderId="51" xfId="0" applyNumberFormat="1" applyFont="1" applyBorder="1" applyAlignment="1">
      <alignment horizontal="right" vertical="top" wrapText="1"/>
    </xf>
    <xf numFmtId="165" fontId="40" fillId="0" borderId="43" xfId="0" applyNumberFormat="1" applyFont="1" applyBorder="1" applyAlignment="1">
      <alignment horizontal="right" vertical="top" wrapText="1"/>
    </xf>
    <xf numFmtId="0" fontId="0" fillId="10" borderId="0" xfId="0" applyFill="1"/>
    <xf numFmtId="4" fontId="13" fillId="10" borderId="5" xfId="0" applyNumberFormat="1" applyFont="1" applyFill="1" applyBorder="1" applyAlignment="1">
      <alignment wrapText="1"/>
    </xf>
    <xf numFmtId="0" fontId="0" fillId="0" borderId="0" xfId="0" applyAlignment="1">
      <alignment horizontal="center" vertical="center"/>
    </xf>
    <xf numFmtId="4" fontId="38" fillId="11" borderId="1" xfId="0" applyNumberFormat="1" applyFont="1" applyFill="1" applyBorder="1" applyAlignment="1">
      <alignment horizontal="center" vertical="center" wrapText="1"/>
    </xf>
    <xf numFmtId="0" fontId="38" fillId="11" borderId="1" xfId="1" applyFont="1" applyFill="1" applyBorder="1" applyAlignment="1">
      <alignment horizontal="center" vertical="center" wrapText="1"/>
    </xf>
    <xf numFmtId="0" fontId="8" fillId="17" borderId="5" xfId="0" applyFont="1" applyFill="1" applyBorder="1" applyAlignment="1">
      <alignment horizontal="left" wrapText="1"/>
    </xf>
    <xf numFmtId="0" fontId="13" fillId="17" borderId="5" xfId="0" applyFont="1" applyFill="1" applyBorder="1" applyAlignment="1">
      <alignment horizontal="center" wrapText="1"/>
    </xf>
    <xf numFmtId="0" fontId="8" fillId="17" borderId="5" xfId="0" applyFont="1" applyFill="1" applyBorder="1" applyAlignment="1">
      <alignment wrapText="1"/>
    </xf>
    <xf numFmtId="4" fontId="8" fillId="17" borderId="5" xfId="0" applyNumberFormat="1" applyFont="1" applyFill="1" applyBorder="1" applyAlignment="1">
      <alignment wrapText="1"/>
    </xf>
    <xf numFmtId="0" fontId="0" fillId="0" borderId="34" xfId="0" applyBorder="1"/>
    <xf numFmtId="0" fontId="5" fillId="0" borderId="34" xfId="0" applyFont="1" applyBorder="1" applyAlignment="1">
      <alignment wrapText="1"/>
    </xf>
    <xf numFmtId="0" fontId="10" fillId="0" borderId="53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0" fillId="0" borderId="55" xfId="0" applyBorder="1"/>
    <xf numFmtId="4" fontId="3" fillId="0" borderId="56" xfId="0" applyNumberFormat="1" applyFont="1" applyBorder="1" applyAlignment="1"/>
    <xf numFmtId="4" fontId="3" fillId="0" borderId="56" xfId="0" applyNumberFormat="1" applyFont="1" applyBorder="1"/>
    <xf numFmtId="0" fontId="5" fillId="0" borderId="57" xfId="0" applyFont="1" applyBorder="1"/>
    <xf numFmtId="0" fontId="10" fillId="0" borderId="58" xfId="0" applyFont="1" applyBorder="1"/>
    <xf numFmtId="4" fontId="10" fillId="0" borderId="58" xfId="0" applyNumberFormat="1" applyFont="1" applyBorder="1"/>
    <xf numFmtId="4" fontId="10" fillId="0" borderId="59" xfId="0" applyNumberFormat="1" applyFont="1" applyBorder="1"/>
    <xf numFmtId="0" fontId="5" fillId="0" borderId="12" xfId="0" applyFont="1" applyBorder="1" applyAlignment="1">
      <alignment horizontal="center" wrapText="1"/>
    </xf>
    <xf numFmtId="0" fontId="5" fillId="0" borderId="58" xfId="0" applyFont="1" applyBorder="1"/>
    <xf numFmtId="4" fontId="8" fillId="0" borderId="34" xfId="0" applyNumberFormat="1" applyFont="1" applyBorder="1"/>
    <xf numFmtId="165" fontId="13" fillId="0" borderId="34" xfId="0" applyNumberFormat="1" applyFont="1" applyBorder="1"/>
    <xf numFmtId="0" fontId="1" fillId="0" borderId="5" xfId="0" applyFont="1" applyBorder="1" applyAlignment="1"/>
    <xf numFmtId="0" fontId="1" fillId="0" borderId="5" xfId="0" applyFont="1" applyBorder="1" applyAlignment="1">
      <alignment wrapText="1"/>
    </xf>
    <xf numFmtId="0" fontId="1" fillId="0" borderId="5" xfId="0" applyFont="1" applyBorder="1"/>
    <xf numFmtId="0" fontId="41" fillId="0" borderId="14" xfId="0" applyFont="1" applyBorder="1" applyAlignment="1">
      <alignment horizontal="center" vertical="center" wrapText="1"/>
    </xf>
    <xf numFmtId="0" fontId="40" fillId="0" borderId="19" xfId="0" applyFont="1" applyBorder="1" applyAlignment="1">
      <alignment horizontal="left" vertical="top" wrapText="1"/>
    </xf>
    <xf numFmtId="0" fontId="40" fillId="0" borderId="27" xfId="0" applyFont="1" applyBorder="1" applyAlignment="1">
      <alignment horizontal="left" vertical="top" wrapText="1"/>
    </xf>
    <xf numFmtId="0" fontId="40" fillId="0" borderId="20" xfId="0" applyFont="1" applyBorder="1" applyAlignment="1">
      <alignment horizontal="left" vertical="top" wrapText="1"/>
    </xf>
    <xf numFmtId="0" fontId="42" fillId="0" borderId="0" xfId="0" applyFont="1" applyAlignment="1">
      <alignment horizontal="right" vertical="top" wrapText="1"/>
    </xf>
    <xf numFmtId="4" fontId="42" fillId="0" borderId="0" xfId="0" applyNumberFormat="1" applyFont="1" applyAlignment="1">
      <alignment horizontal="right" vertical="top" wrapText="1"/>
    </xf>
    <xf numFmtId="0" fontId="40" fillId="0" borderId="0" xfId="0" applyFont="1" applyAlignment="1">
      <alignment horizontal="right" vertical="top" wrapText="1"/>
    </xf>
    <xf numFmtId="0" fontId="40" fillId="0" borderId="27" xfId="0" applyFont="1" applyBorder="1" applyAlignment="1">
      <alignment horizontal="left" vertical="top" wrapText="1"/>
    </xf>
    <xf numFmtId="0" fontId="42" fillId="0" borderId="21" xfId="0" applyFont="1" applyBorder="1" applyAlignment="1">
      <alignment horizontal="right" vertical="top" wrapText="1"/>
    </xf>
    <xf numFmtId="0" fontId="42" fillId="0" borderId="22" xfId="0" applyFont="1" applyBorder="1" applyAlignment="1">
      <alignment horizontal="right" vertical="top" wrapText="1"/>
    </xf>
    <xf numFmtId="0" fontId="40" fillId="0" borderId="35" xfId="0" applyFont="1" applyBorder="1" applyAlignment="1">
      <alignment horizontal="right" vertical="top" wrapText="1"/>
    </xf>
    <xf numFmtId="0" fontId="40" fillId="0" borderId="21" xfId="0" applyFont="1" applyBorder="1" applyAlignment="1">
      <alignment horizontal="left" vertical="top" wrapText="1"/>
    </xf>
    <xf numFmtId="0" fontId="40" fillId="0" borderId="17" xfId="0" applyFont="1" applyBorder="1" applyAlignment="1">
      <alignment horizontal="right" vertical="top" wrapText="1"/>
    </xf>
    <xf numFmtId="4" fontId="42" fillId="0" borderId="33" xfId="0" applyNumberFormat="1" applyFont="1" applyBorder="1" applyAlignment="1">
      <alignment horizontal="right" vertical="top" wrapText="1"/>
    </xf>
    <xf numFmtId="4" fontId="42" fillId="0" borderId="22" xfId="0" applyNumberFormat="1" applyFont="1" applyBorder="1" applyAlignment="1">
      <alignment horizontal="right" vertical="top" wrapText="1"/>
    </xf>
    <xf numFmtId="0" fontId="42" fillId="0" borderId="0" xfId="0" applyFont="1" applyBorder="1" applyAlignment="1">
      <alignment horizontal="right" vertical="top" wrapText="1"/>
    </xf>
    <xf numFmtId="4" fontId="42" fillId="0" borderId="0" xfId="0" applyNumberFormat="1" applyFont="1" applyBorder="1" applyAlignment="1">
      <alignment horizontal="right" vertical="top" wrapText="1"/>
    </xf>
    <xf numFmtId="0" fontId="8" fillId="9" borderId="2" xfId="0" applyFont="1" applyFill="1" applyBorder="1" applyAlignment="1">
      <alignment horizontal="left" wrapText="1"/>
    </xf>
    <xf numFmtId="4" fontId="8" fillId="9" borderId="4" xfId="0" applyNumberFormat="1" applyFont="1" applyFill="1" applyBorder="1"/>
    <xf numFmtId="4" fontId="5" fillId="0" borderId="0" xfId="0" applyNumberFormat="1" applyFont="1" applyBorder="1" applyAlignment="1">
      <alignment horizontal="center"/>
    </xf>
    <xf numFmtId="4" fontId="40" fillId="0" borderId="32" xfId="0" applyNumberFormat="1" applyFont="1" applyBorder="1" applyAlignment="1">
      <alignment horizontal="right" vertical="top" wrapText="1"/>
    </xf>
    <xf numFmtId="4" fontId="3" fillId="0" borderId="58" xfId="0" applyNumberFormat="1" applyFont="1" applyBorder="1"/>
    <xf numFmtId="165" fontId="13" fillId="9" borderId="5" xfId="0" applyNumberFormat="1" applyFont="1" applyFill="1" applyBorder="1" applyAlignment="1">
      <alignment horizontal="right"/>
    </xf>
    <xf numFmtId="4" fontId="5" fillId="2" borderId="5" xfId="0" applyNumberFormat="1" applyFont="1" applyFill="1" applyBorder="1" applyAlignment="1">
      <alignment horizontal="right"/>
    </xf>
    <xf numFmtId="4" fontId="14" fillId="0" borderId="5" xfId="0" applyNumberFormat="1" applyFont="1" applyBorder="1" applyAlignment="1">
      <alignment horizontal="center" wrapText="1"/>
    </xf>
    <xf numFmtId="49" fontId="13" fillId="11" borderId="5" xfId="0" applyNumberFormat="1" applyFont="1" applyFill="1" applyBorder="1" applyAlignment="1">
      <alignment horizontal="left" wrapText="1"/>
    </xf>
    <xf numFmtId="0" fontId="13" fillId="11" borderId="4" xfId="0" applyFont="1" applyFill="1" applyBorder="1" applyAlignment="1">
      <alignment horizontal="center" wrapText="1"/>
    </xf>
    <xf numFmtId="4" fontId="13" fillId="11" borderId="5" xfId="0" applyNumberFormat="1" applyFont="1" applyFill="1" applyBorder="1" applyAlignment="1">
      <alignment wrapText="1"/>
    </xf>
    <xf numFmtId="4" fontId="8" fillId="11" borderId="5" xfId="0" applyNumberFormat="1" applyFont="1" applyFill="1" applyBorder="1" applyAlignment="1">
      <alignment wrapText="1"/>
    </xf>
    <xf numFmtId="0" fontId="26" fillId="0" borderId="5" xfId="0" applyFont="1" applyBorder="1" applyAlignment="1">
      <alignment horizontal="center" wrapText="1"/>
    </xf>
    <xf numFmtId="0" fontId="40" fillId="0" borderId="19" xfId="0" applyFont="1" applyBorder="1" applyAlignment="1">
      <alignment horizontal="left" vertical="top" wrapText="1"/>
    </xf>
    <xf numFmtId="0" fontId="40" fillId="0" borderId="27" xfId="0" applyFont="1" applyBorder="1" applyAlignment="1">
      <alignment horizontal="left" vertical="top" wrapText="1"/>
    </xf>
    <xf numFmtId="0" fontId="40" fillId="0" borderId="16" xfId="0" applyFont="1" applyBorder="1" applyAlignment="1">
      <alignment horizontal="left" vertical="top" wrapText="1"/>
    </xf>
    <xf numFmtId="4" fontId="40" fillId="0" borderId="16" xfId="0" applyNumberFormat="1" applyFont="1" applyBorder="1" applyAlignment="1">
      <alignment horizontal="right" vertical="top" wrapText="1"/>
    </xf>
    <xf numFmtId="0" fontId="48" fillId="0" borderId="26" xfId="0" applyFont="1" applyBorder="1" applyAlignment="1">
      <alignment horizontal="left" vertical="top" wrapText="1"/>
    </xf>
    <xf numFmtId="0" fontId="48" fillId="0" borderId="28" xfId="0" applyFont="1" applyBorder="1" applyAlignment="1">
      <alignment horizontal="left" vertical="top" wrapText="1"/>
    </xf>
    <xf numFmtId="0" fontId="48" fillId="0" borderId="28" xfId="0" applyFont="1" applyBorder="1" applyAlignment="1">
      <alignment horizontal="right" vertical="top" wrapText="1"/>
    </xf>
    <xf numFmtId="0" fontId="48" fillId="0" borderId="38" xfId="0" applyFont="1" applyBorder="1" applyAlignment="1">
      <alignment horizontal="right" vertical="top" wrapText="1"/>
    </xf>
    <xf numFmtId="0" fontId="40" fillId="0" borderId="20" xfId="0" applyFont="1" applyBorder="1" applyAlignment="1">
      <alignment horizontal="left" vertical="top" wrapText="1"/>
    </xf>
    <xf numFmtId="0" fontId="40" fillId="0" borderId="61" xfId="0" applyFont="1" applyBorder="1" applyAlignment="1">
      <alignment horizontal="left" vertical="top" wrapText="1"/>
    </xf>
    <xf numFmtId="0" fontId="42" fillId="0" borderId="29" xfId="0" applyFont="1" applyBorder="1" applyAlignment="1">
      <alignment horizontal="left" vertical="top" wrapText="1"/>
    </xf>
    <xf numFmtId="165" fontId="40" fillId="0" borderId="31" xfId="0" applyNumberFormat="1" applyFont="1" applyBorder="1" applyAlignment="1">
      <alignment horizontal="right" vertical="top" wrapText="1"/>
    </xf>
    <xf numFmtId="0" fontId="40" fillId="0" borderId="43" xfId="0" applyFont="1" applyBorder="1" applyAlignment="1">
      <alignment horizontal="left" vertical="top" wrapText="1"/>
    </xf>
    <xf numFmtId="165" fontId="40" fillId="0" borderId="32" xfId="0" applyNumberFormat="1" applyFont="1" applyBorder="1" applyAlignment="1">
      <alignment horizontal="right" vertical="top" wrapText="1"/>
    </xf>
    <xf numFmtId="0" fontId="42" fillId="0" borderId="0" xfId="0" applyFont="1" applyBorder="1" applyAlignment="1">
      <alignment horizontal="left" vertical="top" wrapText="1"/>
    </xf>
    <xf numFmtId="165" fontId="0" fillId="0" borderId="0" xfId="0" applyNumberFormat="1"/>
    <xf numFmtId="0" fontId="13" fillId="10" borderId="5" xfId="0" applyFont="1" applyFill="1" applyBorder="1" applyAlignment="1">
      <alignment horizontal="left"/>
    </xf>
    <xf numFmtId="0" fontId="13" fillId="10" borderId="5" xfId="0" applyFont="1" applyFill="1" applyBorder="1" applyAlignment="1">
      <alignment horizontal="center"/>
    </xf>
    <xf numFmtId="0" fontId="13" fillId="10" borderId="5" xfId="0" applyFont="1" applyFill="1" applyBorder="1" applyAlignment="1">
      <alignment wrapText="1"/>
    </xf>
    <xf numFmtId="165" fontId="13" fillId="10" borderId="5" xfId="0" applyNumberFormat="1" applyFont="1" applyFill="1" applyBorder="1"/>
    <xf numFmtId="167" fontId="13" fillId="9" borderId="5" xfId="0" applyNumberFormat="1" applyFont="1" applyFill="1" applyBorder="1"/>
    <xf numFmtId="167" fontId="12" fillId="0" borderId="5" xfId="0" applyNumberFormat="1" applyFont="1" applyBorder="1"/>
    <xf numFmtId="167" fontId="13" fillId="0" borderId="5" xfId="0" applyNumberFormat="1" applyFont="1" applyBorder="1"/>
    <xf numFmtId="4" fontId="8" fillId="10" borderId="5" xfId="0" applyNumberFormat="1" applyFont="1" applyFill="1" applyBorder="1" applyAlignment="1">
      <alignment wrapText="1"/>
    </xf>
    <xf numFmtId="4" fontId="2" fillId="10" borderId="5" xfId="0" applyNumberFormat="1" applyFont="1" applyFill="1" applyBorder="1" applyAlignment="1">
      <alignment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/>
    <xf numFmtId="0" fontId="0" fillId="0" borderId="0" xfId="0" applyAlignment="1">
      <alignment wrapText="1"/>
    </xf>
    <xf numFmtId="165" fontId="12" fillId="0" borderId="5" xfId="0" applyNumberFormat="1" applyFont="1" applyBorder="1" applyAlignment="1">
      <alignment wrapText="1"/>
    </xf>
    <xf numFmtId="4" fontId="37" fillId="10" borderId="5" xfId="0" applyNumberFormat="1" applyFont="1" applyFill="1" applyBorder="1"/>
    <xf numFmtId="4" fontId="5" fillId="10" borderId="5" xfId="0" applyNumberFormat="1" applyFont="1" applyFill="1" applyBorder="1" applyAlignment="1">
      <alignment wrapText="1"/>
    </xf>
    <xf numFmtId="4" fontId="8" fillId="13" borderId="5" xfId="1" applyNumberFormat="1" applyFont="1" applyFill="1" applyBorder="1" applyAlignment="1">
      <alignment horizontal="right"/>
    </xf>
    <xf numFmtId="4" fontId="8" fillId="9" borderId="5" xfId="1" applyNumberFormat="1" applyFont="1" applyFill="1" applyBorder="1" applyAlignment="1">
      <alignment horizontal="right"/>
    </xf>
    <xf numFmtId="4" fontId="5" fillId="13" borderId="5" xfId="0" applyNumberFormat="1" applyFont="1" applyFill="1" applyBorder="1"/>
    <xf numFmtId="4" fontId="5" fillId="11" borderId="5" xfId="0" applyNumberFormat="1" applyFont="1" applyFill="1" applyBorder="1"/>
    <xf numFmtId="167" fontId="0" fillId="0" borderId="0" xfId="0" applyNumberFormat="1"/>
    <xf numFmtId="167" fontId="38" fillId="11" borderId="1" xfId="1" applyNumberFormat="1" applyFont="1" applyFill="1" applyBorder="1" applyAlignment="1">
      <alignment horizontal="center" vertical="center" wrapText="1"/>
    </xf>
    <xf numFmtId="167" fontId="30" fillId="0" borderId="0" xfId="0" applyNumberFormat="1" applyFont="1" applyAlignment="1">
      <alignment horizontal="right" wrapText="1"/>
    </xf>
    <xf numFmtId="167" fontId="0" fillId="0" borderId="0" xfId="0" applyNumberFormat="1" applyAlignment="1">
      <alignment horizontal="right"/>
    </xf>
    <xf numFmtId="167" fontId="31" fillId="11" borderId="4" xfId="1" applyNumberFormat="1" applyFont="1" applyFill="1" applyBorder="1" applyAlignment="1">
      <alignment horizontal="right" wrapText="1"/>
    </xf>
    <xf numFmtId="167" fontId="3" fillId="0" borderId="4" xfId="1" applyNumberFormat="1" applyFont="1" applyBorder="1" applyAlignment="1">
      <alignment horizontal="right" wrapText="1"/>
    </xf>
    <xf numFmtId="167" fontId="6" fillId="13" borderId="4" xfId="1" applyNumberFormat="1" applyFont="1" applyFill="1" applyBorder="1" applyAlignment="1">
      <alignment horizontal="right" wrapText="1"/>
    </xf>
    <xf numFmtId="167" fontId="2" fillId="0" borderId="4" xfId="1" applyNumberFormat="1" applyBorder="1" applyAlignment="1">
      <alignment horizontal="right" wrapText="1"/>
    </xf>
    <xf numFmtId="167" fontId="4" fillId="13" borderId="4" xfId="1" applyNumberFormat="1" applyFont="1" applyFill="1" applyBorder="1" applyAlignment="1">
      <alignment horizontal="right" wrapText="1"/>
    </xf>
    <xf numFmtId="167" fontId="8" fillId="0" borderId="4" xfId="1" applyNumberFormat="1" applyFont="1" applyFill="1" applyBorder="1" applyAlignment="1">
      <alignment horizontal="right" wrapText="1"/>
    </xf>
    <xf numFmtId="167" fontId="7" fillId="13" borderId="4" xfId="1" applyNumberFormat="1" applyFont="1" applyFill="1" applyBorder="1" applyAlignment="1">
      <alignment horizontal="right" wrapText="1"/>
    </xf>
    <xf numFmtId="167" fontId="5" fillId="0" borderId="4" xfId="1" applyNumberFormat="1" applyFont="1" applyFill="1" applyBorder="1" applyAlignment="1">
      <alignment horizontal="right" wrapText="1"/>
    </xf>
    <xf numFmtId="167" fontId="4" fillId="12" borderId="4" xfId="1" applyNumberFormat="1" applyFont="1" applyFill="1" applyBorder="1" applyAlignment="1">
      <alignment horizontal="right" wrapText="1"/>
    </xf>
    <xf numFmtId="167" fontId="8" fillId="2" borderId="4" xfId="1" applyNumberFormat="1" applyFont="1" applyFill="1" applyBorder="1" applyAlignment="1">
      <alignment horizontal="right" wrapText="1"/>
    </xf>
    <xf numFmtId="167" fontId="6" fillId="5" borderId="4" xfId="1" applyNumberFormat="1" applyFont="1" applyFill="1" applyBorder="1" applyAlignment="1">
      <alignment horizontal="right" wrapText="1"/>
    </xf>
    <xf numFmtId="167" fontId="6" fillId="0" borderId="4" xfId="1" applyNumberFormat="1" applyFont="1" applyFill="1" applyBorder="1" applyAlignment="1">
      <alignment horizontal="right" wrapText="1"/>
    </xf>
    <xf numFmtId="167" fontId="7" fillId="12" borderId="4" xfId="1" applyNumberFormat="1" applyFont="1" applyFill="1" applyBorder="1" applyAlignment="1">
      <alignment horizontal="right" wrapText="1"/>
    </xf>
    <xf numFmtId="0" fontId="5" fillId="10" borderId="5" xfId="1" applyFont="1" applyFill="1" applyBorder="1" applyAlignment="1">
      <alignment horizontal="center"/>
    </xf>
    <xf numFmtId="0" fontId="5" fillId="10" borderId="4" xfId="1" applyFont="1" applyFill="1" applyBorder="1" applyAlignment="1">
      <alignment wrapText="1"/>
    </xf>
    <xf numFmtId="167" fontId="5" fillId="10" borderId="4" xfId="1" applyNumberFormat="1" applyFont="1" applyFill="1" applyBorder="1" applyAlignment="1">
      <alignment horizontal="right" wrapText="1"/>
    </xf>
    <xf numFmtId="4" fontId="5" fillId="10" borderId="5" xfId="1" applyNumberFormat="1" applyFont="1" applyFill="1" applyBorder="1" applyAlignment="1">
      <alignment horizontal="right" wrapText="1"/>
    </xf>
    <xf numFmtId="4" fontId="5" fillId="10" borderId="5" xfId="1" applyNumberFormat="1" applyFont="1" applyFill="1" applyBorder="1"/>
    <xf numFmtId="4" fontId="5" fillId="10" borderId="5" xfId="1" applyNumberFormat="1" applyFont="1" applyFill="1" applyBorder="1" applyAlignment="1">
      <alignment horizontal="right"/>
    </xf>
    <xf numFmtId="0" fontId="14" fillId="0" borderId="2" xfId="1" applyNumberFormat="1" applyFont="1" applyBorder="1" applyAlignment="1">
      <alignment horizontal="center"/>
    </xf>
    <xf numFmtId="0" fontId="14" fillId="0" borderId="3" xfId="1" applyNumberFormat="1" applyFont="1" applyBorder="1" applyAlignment="1">
      <alignment horizontal="center"/>
    </xf>
    <xf numFmtId="4" fontId="7" fillId="0" borderId="5" xfId="1" applyNumberFormat="1" applyFont="1" applyBorder="1" applyAlignment="1">
      <alignment horizontal="right"/>
    </xf>
    <xf numFmtId="4" fontId="22" fillId="13" borderId="5" xfId="1" applyNumberFormat="1" applyFont="1" applyFill="1" applyBorder="1" applyAlignment="1">
      <alignment horizontal="right"/>
    </xf>
    <xf numFmtId="4" fontId="7" fillId="10" borderId="5" xfId="1" applyNumberFormat="1" applyFont="1" applyFill="1" applyBorder="1" applyAlignment="1">
      <alignment horizontal="right"/>
    </xf>
    <xf numFmtId="4" fontId="7" fillId="9" borderId="5" xfId="1" applyNumberFormat="1" applyFont="1" applyFill="1" applyBorder="1" applyAlignment="1">
      <alignment horizontal="right"/>
    </xf>
    <xf numFmtId="167" fontId="16" fillId="11" borderId="4" xfId="0" applyNumberFormat="1" applyFont="1" applyFill="1" applyBorder="1" applyAlignment="1">
      <alignment horizontal="center" wrapText="1"/>
    </xf>
    <xf numFmtId="167" fontId="16" fillId="0" borderId="4" xfId="0" applyNumberFormat="1" applyFont="1" applyBorder="1" applyAlignment="1">
      <alignment horizontal="left"/>
    </xf>
    <xf numFmtId="167" fontId="6" fillId="2" borderId="4" xfId="0" applyNumberFormat="1" applyFont="1" applyFill="1" applyBorder="1" applyAlignment="1">
      <alignment horizontal="left"/>
    </xf>
    <xf numFmtId="167" fontId="8" fillId="0" borderId="4" xfId="0" applyNumberFormat="1" applyFont="1" applyFill="1" applyBorder="1"/>
    <xf numFmtId="167" fontId="0" fillId="0" borderId="4" xfId="0" applyNumberFormat="1" applyBorder="1"/>
    <xf numFmtId="167" fontId="4" fillId="13" borderId="4" xfId="0" applyNumberFormat="1" applyFont="1" applyFill="1" applyBorder="1"/>
    <xf numFmtId="167" fontId="8" fillId="0" borderId="4" xfId="0" applyNumberFormat="1" applyFont="1" applyFill="1" applyBorder="1" applyAlignment="1">
      <alignment wrapText="1"/>
    </xf>
    <xf numFmtId="167" fontId="0" fillId="0" borderId="4" xfId="0" applyNumberFormat="1" applyBorder="1" applyAlignment="1">
      <alignment wrapText="1"/>
    </xf>
    <xf numFmtId="167" fontId="2" fillId="0" borderId="4" xfId="0" applyNumberFormat="1" applyFont="1" applyBorder="1" applyAlignment="1">
      <alignment wrapText="1"/>
    </xf>
    <xf numFmtId="167" fontId="4" fillId="13" borderId="4" xfId="0" applyNumberFormat="1" applyFont="1" applyFill="1" applyBorder="1" applyAlignment="1">
      <alignment wrapText="1"/>
    </xf>
    <xf numFmtId="167" fontId="5" fillId="0" borderId="4" xfId="0" applyNumberFormat="1" applyFont="1" applyFill="1" applyBorder="1" applyAlignment="1">
      <alignment wrapText="1"/>
    </xf>
    <xf numFmtId="167" fontId="14" fillId="0" borderId="4" xfId="0" applyNumberFormat="1" applyFont="1" applyBorder="1" applyAlignment="1">
      <alignment wrapText="1"/>
    </xf>
    <xf numFmtId="167" fontId="7" fillId="13" borderId="4" xfId="0" applyNumberFormat="1" applyFont="1" applyFill="1" applyBorder="1" applyAlignment="1">
      <alignment wrapText="1"/>
    </xf>
    <xf numFmtId="167" fontId="8" fillId="10" borderId="4" xfId="0" applyNumberFormat="1" applyFont="1" applyFill="1" applyBorder="1" applyAlignment="1">
      <alignment wrapText="1"/>
    </xf>
    <xf numFmtId="167" fontId="5" fillId="0" borderId="4" xfId="0" applyNumberFormat="1" applyFont="1" applyBorder="1" applyAlignment="1">
      <alignment wrapText="1"/>
    </xf>
    <xf numFmtId="167" fontId="6" fillId="11" borderId="4" xfId="0" applyNumberFormat="1" applyFont="1" applyFill="1" applyBorder="1" applyAlignment="1">
      <alignment wrapText="1"/>
    </xf>
    <xf numFmtId="167" fontId="10" fillId="13" borderId="4" xfId="0" applyNumberFormat="1" applyFont="1" applyFill="1" applyBorder="1" applyAlignment="1">
      <alignment wrapText="1"/>
    </xf>
    <xf numFmtId="167" fontId="5" fillId="0" borderId="4" xfId="0" applyNumberFormat="1" applyFont="1" applyFill="1" applyBorder="1"/>
    <xf numFmtId="0" fontId="8" fillId="0" borderId="4" xfId="0" applyFont="1" applyFill="1" applyBorder="1" applyAlignment="1">
      <alignment horizontal="left" wrapText="1"/>
    </xf>
    <xf numFmtId="167" fontId="4" fillId="13" borderId="4" xfId="0" applyNumberFormat="1" applyFont="1" applyFill="1" applyBorder="1" applyAlignment="1">
      <alignment horizontal="right"/>
    </xf>
    <xf numFmtId="167" fontId="6" fillId="11" borderId="4" xfId="0" applyNumberFormat="1" applyFont="1" applyFill="1" applyBorder="1" applyAlignment="1">
      <alignment horizontal="right"/>
    </xf>
    <xf numFmtId="167" fontId="38" fillId="11" borderId="8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4" fontId="10" fillId="10" borderId="5" xfId="0" applyNumberFormat="1" applyFont="1" applyFill="1" applyBorder="1" applyAlignment="1">
      <alignment wrapText="1"/>
    </xf>
    <xf numFmtId="0" fontId="53" fillId="0" borderId="0" xfId="0" applyFont="1" applyAlignment="1">
      <alignment horizontal="center" wrapText="1"/>
    </xf>
    <xf numFmtId="0" fontId="50" fillId="0" borderId="0" xfId="0" applyFont="1" applyAlignment="1">
      <alignment horizontal="center" wrapText="1"/>
    </xf>
    <xf numFmtId="165" fontId="12" fillId="10" borderId="5" xfId="0" applyNumberFormat="1" applyFont="1" applyFill="1" applyBorder="1"/>
    <xf numFmtId="0" fontId="26" fillId="0" borderId="0" xfId="0" applyFont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164" fontId="14" fillId="0" borderId="0" xfId="0" applyNumberFormat="1" applyFont="1" applyBorder="1" applyAlignment="1">
      <alignment horizontal="left" wrapText="1"/>
    </xf>
    <xf numFmtId="0" fontId="46" fillId="0" borderId="0" xfId="0" applyFont="1" applyAlignment="1">
      <alignment horizontal="center" vertical="center" wrapText="1"/>
    </xf>
    <xf numFmtId="0" fontId="4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26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left"/>
    </xf>
    <xf numFmtId="0" fontId="0" fillId="0" borderId="0" xfId="0" applyAlignment="1"/>
    <xf numFmtId="0" fontId="3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40" fillId="0" borderId="25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40" fillId="0" borderId="26" xfId="0" applyFont="1" applyBorder="1" applyAlignment="1">
      <alignment horizontal="left" vertical="top" wrapText="1"/>
    </xf>
    <xf numFmtId="0" fontId="40" fillId="0" borderId="19" xfId="0" applyFont="1" applyBorder="1" applyAlignment="1">
      <alignment horizontal="left" vertical="top" wrapText="1"/>
    </xf>
    <xf numFmtId="0" fontId="40" fillId="0" borderId="37" xfId="0" applyFont="1" applyBorder="1" applyAlignment="1">
      <alignment horizontal="left" vertical="top" wrapText="1"/>
    </xf>
    <xf numFmtId="0" fontId="40" fillId="0" borderId="13" xfId="0" applyFont="1" applyBorder="1" applyAlignment="1">
      <alignment horizontal="left" vertical="top" wrapText="1"/>
    </xf>
    <xf numFmtId="0" fontId="40" fillId="0" borderId="52" xfId="0" applyFont="1" applyBorder="1" applyAlignment="1">
      <alignment horizontal="left" vertical="top" wrapText="1"/>
    </xf>
    <xf numFmtId="0" fontId="40" fillId="0" borderId="60" xfId="0" applyFont="1" applyBorder="1" applyAlignment="1">
      <alignment horizontal="left" vertical="top" wrapText="1"/>
    </xf>
    <xf numFmtId="0" fontId="47" fillId="0" borderId="29" xfId="0" applyFont="1" applyBorder="1" applyAlignment="1">
      <alignment horizontal="left" vertical="top" wrapText="1"/>
    </xf>
    <xf numFmtId="0" fontId="47" fillId="0" borderId="30" xfId="0" applyFont="1" applyBorder="1" applyAlignment="1">
      <alignment horizontal="left" vertical="top" wrapText="1"/>
    </xf>
    <xf numFmtId="0" fontId="47" fillId="0" borderId="33" xfId="0" applyFont="1" applyBorder="1" applyAlignment="1">
      <alignment horizontal="left" vertical="top" wrapText="1"/>
    </xf>
    <xf numFmtId="0" fontId="41" fillId="0" borderId="14" xfId="0" applyFont="1" applyBorder="1" applyAlignment="1">
      <alignment horizontal="center" vertical="center" wrapText="1"/>
    </xf>
    <xf numFmtId="0" fontId="41" fillId="0" borderId="46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center" vertical="center" wrapText="1"/>
    </xf>
    <xf numFmtId="0" fontId="41" fillId="0" borderId="47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0" fillId="0" borderId="0" xfId="0" applyFont="1" applyAlignment="1">
      <alignment horizontal="center" wrapText="1"/>
    </xf>
    <xf numFmtId="0" fontId="24" fillId="0" borderId="0" xfId="0" applyFont="1" applyAlignment="1">
      <alignment horizontal="left" wrapText="1"/>
    </xf>
    <xf numFmtId="0" fontId="42" fillId="0" borderId="25" xfId="0" applyFont="1" applyBorder="1" applyAlignment="1">
      <alignment horizontal="left" vertical="top" wrapText="1"/>
    </xf>
    <xf numFmtId="0" fontId="42" fillId="0" borderId="17" xfId="0" applyFont="1" applyBorder="1" applyAlignment="1">
      <alignment horizontal="left" vertical="top" wrapText="1"/>
    </xf>
    <xf numFmtId="0" fontId="42" fillId="0" borderId="21" xfId="0" applyFont="1" applyBorder="1" applyAlignment="1">
      <alignment horizontal="right" vertical="top" wrapText="1"/>
    </xf>
    <xf numFmtId="0" fontId="42" fillId="0" borderId="22" xfId="0" applyFont="1" applyBorder="1" applyAlignment="1">
      <alignment horizontal="right" vertical="top" wrapText="1"/>
    </xf>
    <xf numFmtId="0" fontId="42" fillId="0" borderId="35" xfId="0" applyFont="1" applyBorder="1" applyAlignment="1">
      <alignment horizontal="right" vertical="top" wrapText="1"/>
    </xf>
    <xf numFmtId="0" fontId="42" fillId="0" borderId="23" xfId="0" applyFont="1" applyBorder="1" applyAlignment="1">
      <alignment horizontal="right" vertical="top" wrapText="1"/>
    </xf>
    <xf numFmtId="0" fontId="41" fillId="0" borderId="29" xfId="0" applyFont="1" applyBorder="1" applyAlignment="1">
      <alignment horizontal="left" vertical="top" wrapText="1"/>
    </xf>
    <xf numFmtId="0" fontId="41" fillId="0" borderId="30" xfId="0" applyFont="1" applyBorder="1" applyAlignment="1">
      <alignment horizontal="left" vertical="top" wrapText="1"/>
    </xf>
    <xf numFmtId="0" fontId="41" fillId="0" borderId="33" xfId="0" applyFont="1" applyBorder="1" applyAlignment="1">
      <alignment horizontal="left" vertical="top" wrapText="1"/>
    </xf>
    <xf numFmtId="0" fontId="42" fillId="0" borderId="18" xfId="0" applyFont="1" applyBorder="1" applyAlignment="1">
      <alignment horizontal="left" vertical="center" wrapText="1"/>
    </xf>
    <xf numFmtId="0" fontId="42" fillId="0" borderId="29" xfId="0" applyFont="1" applyBorder="1" applyAlignment="1">
      <alignment horizontal="right" vertical="top" wrapText="1"/>
    </xf>
    <xf numFmtId="0" fontId="42" fillId="0" borderId="30" xfId="0" applyFont="1" applyBorder="1" applyAlignment="1">
      <alignment horizontal="right" vertical="top" wrapText="1"/>
    </xf>
    <xf numFmtId="0" fontId="42" fillId="0" borderId="31" xfId="0" applyFont="1" applyBorder="1" applyAlignment="1">
      <alignment horizontal="right" vertical="top" wrapText="1"/>
    </xf>
    <xf numFmtId="0" fontId="41" fillId="0" borderId="20" xfId="0" applyFont="1" applyBorder="1" applyAlignment="1">
      <alignment horizontal="left" vertical="top" wrapText="1"/>
    </xf>
    <xf numFmtId="0" fontId="41" fillId="0" borderId="22" xfId="0" applyFont="1" applyBorder="1" applyAlignment="1">
      <alignment horizontal="left" vertical="top" wrapText="1"/>
    </xf>
    <xf numFmtId="0" fontId="41" fillId="0" borderId="23" xfId="0" applyFont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42" fillId="0" borderId="33" xfId="0" applyFont="1" applyBorder="1" applyAlignment="1">
      <alignment horizontal="right" vertical="top" wrapText="1"/>
    </xf>
    <xf numFmtId="0" fontId="12" fillId="0" borderId="0" xfId="0" applyFont="1" applyAlignment="1">
      <alignment horizontal="right" wrapText="1"/>
    </xf>
    <xf numFmtId="0" fontId="53" fillId="0" borderId="0" xfId="0" applyFont="1" applyAlignment="1">
      <alignment horizontal="center" wrapText="1"/>
    </xf>
  </cellXfs>
  <cellStyles count="2">
    <cellStyle name="Normal 2" xfId="1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5"/>
  <sheetViews>
    <sheetView workbookViewId="0">
      <selection activeCell="F6" sqref="F6"/>
    </sheetView>
  </sheetViews>
  <sheetFormatPr defaultRowHeight="14.4"/>
  <cols>
    <col min="1" max="1" width="3.109375" customWidth="1"/>
    <col min="2" max="2" width="2.33203125" customWidth="1"/>
    <col min="3" max="3" width="4" customWidth="1"/>
    <col min="4" max="4" width="26.44140625" customWidth="1"/>
    <col min="5" max="5" width="16.33203125" customWidth="1"/>
    <col min="6" max="6" width="18" customWidth="1"/>
    <col min="7" max="7" width="18.88671875" customWidth="1"/>
    <col min="8" max="8" width="12.6640625" bestFit="1" customWidth="1"/>
    <col min="9" max="9" width="12.5546875" bestFit="1" customWidth="1"/>
  </cols>
  <sheetData>
    <row r="1" spans="2:9">
      <c r="G1" s="601"/>
    </row>
    <row r="2" spans="2:9">
      <c r="G2" s="601"/>
    </row>
    <row r="3" spans="2:9">
      <c r="B3" s="759" t="s">
        <v>588</v>
      </c>
      <c r="C3" s="759"/>
      <c r="D3" s="759"/>
      <c r="E3" s="759"/>
      <c r="F3" s="759"/>
      <c r="G3" s="759"/>
    </row>
    <row r="4" spans="2:9">
      <c r="B4" s="759" t="s">
        <v>589</v>
      </c>
      <c r="C4" s="759"/>
      <c r="D4" s="759"/>
      <c r="E4" s="759"/>
      <c r="F4" s="759"/>
      <c r="G4" s="759"/>
    </row>
    <row r="5" spans="2:9">
      <c r="B5" s="763" t="s">
        <v>878</v>
      </c>
      <c r="C5" s="763"/>
      <c r="D5" s="763"/>
      <c r="E5" s="763"/>
      <c r="F5" s="763"/>
      <c r="G5" s="763"/>
    </row>
    <row r="6" spans="2:9">
      <c r="B6" s="410"/>
    </row>
    <row r="7" spans="2:9">
      <c r="B7" s="764" t="s">
        <v>808</v>
      </c>
      <c r="C7" s="765"/>
      <c r="D7" s="765"/>
      <c r="E7" s="765"/>
      <c r="F7" s="765"/>
      <c r="G7" s="765"/>
    </row>
    <row r="8" spans="2:9" ht="44.25" customHeight="1">
      <c r="B8" s="765"/>
      <c r="C8" s="765"/>
      <c r="D8" s="765"/>
      <c r="E8" s="765"/>
      <c r="F8" s="765"/>
      <c r="G8" s="765"/>
    </row>
    <row r="9" spans="2:9">
      <c r="B9" s="766" t="s">
        <v>536</v>
      </c>
      <c r="C9" s="766"/>
      <c r="D9" s="766"/>
      <c r="E9" s="766"/>
      <c r="F9" s="766"/>
      <c r="G9" s="766"/>
    </row>
    <row r="11" spans="2:9">
      <c r="B11" s="767" t="s">
        <v>459</v>
      </c>
      <c r="C11" s="767"/>
      <c r="D11" s="767"/>
      <c r="E11" s="767"/>
      <c r="F11" s="767"/>
      <c r="G11" s="767"/>
    </row>
    <row r="13" spans="2:9" ht="30.75" customHeight="1">
      <c r="B13" s="768" t="s">
        <v>809</v>
      </c>
      <c r="C13" s="768"/>
      <c r="D13" s="768"/>
      <c r="E13" s="768"/>
      <c r="F13" s="768"/>
      <c r="G13" s="768"/>
    </row>
    <row r="14" spans="2:9" ht="15" thickBot="1">
      <c r="B14" s="411"/>
      <c r="C14" s="411"/>
      <c r="D14" s="411"/>
      <c r="E14" s="409"/>
    </row>
    <row r="15" spans="2:9" ht="39.6">
      <c r="B15" s="332"/>
      <c r="C15" s="619" t="s">
        <v>182</v>
      </c>
      <c r="D15" s="630" t="s">
        <v>183</v>
      </c>
      <c r="E15" s="621" t="s">
        <v>603</v>
      </c>
      <c r="F15" s="621" t="s">
        <v>870</v>
      </c>
      <c r="G15" s="622" t="s">
        <v>714</v>
      </c>
      <c r="I15" s="203"/>
    </row>
    <row r="16" spans="2:9">
      <c r="C16" s="623"/>
      <c r="D16" s="634" t="s">
        <v>184</v>
      </c>
      <c r="E16" s="419">
        <f>Prihodi!D7</f>
        <v>118000000</v>
      </c>
      <c r="F16" s="419">
        <f>Prihodi!E7</f>
        <v>48592071</v>
      </c>
      <c r="G16" s="624">
        <f>F16/E16*100</f>
        <v>41.179721186440673</v>
      </c>
      <c r="H16" s="203"/>
    </row>
    <row r="17" spans="2:9" ht="28.8">
      <c r="C17" s="623"/>
      <c r="D17" s="635" t="s">
        <v>185</v>
      </c>
      <c r="E17" s="419">
        <v>700000</v>
      </c>
      <c r="F17" s="419">
        <f>Prihodi!E71</f>
        <v>367177</v>
      </c>
      <c r="G17" s="624">
        <f t="shared" ref="G17:G20" si="0">F17/E17*100</f>
        <v>52.453857142857139</v>
      </c>
      <c r="I17" s="203"/>
    </row>
    <row r="18" spans="2:9">
      <c r="C18" s="623"/>
      <c r="D18" s="636" t="s">
        <v>186</v>
      </c>
      <c r="E18" s="9">
        <f>Rashodi!D7</f>
        <v>81550000</v>
      </c>
      <c r="F18" s="9">
        <f>Rashodi!E7</f>
        <v>30308215.390000001</v>
      </c>
      <c r="G18" s="624">
        <f t="shared" si="0"/>
        <v>37.165193611281424</v>
      </c>
      <c r="H18" s="203"/>
    </row>
    <row r="19" spans="2:9" ht="28.8">
      <c r="C19" s="623"/>
      <c r="D19" s="635" t="s">
        <v>187</v>
      </c>
      <c r="E19" s="9">
        <f>Rashodi!D96</f>
        <v>37450000</v>
      </c>
      <c r="F19" s="9">
        <f>Rashodi!E96</f>
        <v>14354842.369999999</v>
      </c>
      <c r="G19" s="624">
        <f t="shared" si="0"/>
        <v>38.330687236315086</v>
      </c>
    </row>
    <row r="20" spans="2:9" ht="15" thickBot="1">
      <c r="B20" s="412"/>
      <c r="C20" s="626"/>
      <c r="D20" s="631" t="s">
        <v>188</v>
      </c>
      <c r="E20" s="628">
        <v>-300000</v>
      </c>
      <c r="F20" s="658">
        <f>F16+F17-F18-F19</f>
        <v>4296190.24</v>
      </c>
      <c r="G20" s="624">
        <f t="shared" si="0"/>
        <v>-1432.0634133333333</v>
      </c>
      <c r="H20" s="203"/>
    </row>
    <row r="21" spans="2:9">
      <c r="F21" s="413"/>
      <c r="G21" s="413"/>
    </row>
    <row r="22" spans="2:9" ht="15" thickBot="1">
      <c r="F22" s="413"/>
      <c r="G22" s="413"/>
    </row>
    <row r="23" spans="2:9" ht="39.6">
      <c r="B23" s="332"/>
      <c r="C23" s="619" t="s">
        <v>189</v>
      </c>
      <c r="D23" s="620" t="s">
        <v>190</v>
      </c>
      <c r="E23" s="621" t="s">
        <v>594</v>
      </c>
      <c r="F23" s="621" t="s">
        <v>871</v>
      </c>
      <c r="G23" s="622" t="s">
        <v>807</v>
      </c>
    </row>
    <row r="24" spans="2:9" ht="28.8">
      <c r="C24" s="623"/>
      <c r="D24" s="635" t="s">
        <v>191</v>
      </c>
      <c r="E24" s="419">
        <v>300000</v>
      </c>
      <c r="F24" s="419">
        <f>'Racun financiranja'!D9</f>
        <v>27939.27</v>
      </c>
      <c r="G24" s="624">
        <f>F24/E24*100</f>
        <v>9.3130900000000008</v>
      </c>
    </row>
    <row r="25" spans="2:9" ht="28.8">
      <c r="C25" s="623"/>
      <c r="D25" s="635" t="s">
        <v>192</v>
      </c>
      <c r="E25" s="9"/>
      <c r="F25" s="9"/>
      <c r="G25" s="625"/>
    </row>
    <row r="26" spans="2:9" ht="15" thickBot="1">
      <c r="B26" s="412"/>
      <c r="C26" s="626"/>
      <c r="D26" s="627" t="s">
        <v>193</v>
      </c>
      <c r="E26" s="628">
        <v>300000</v>
      </c>
      <c r="F26" s="628">
        <f>F24</f>
        <v>27939.27</v>
      </c>
      <c r="G26" s="629">
        <f>G24</f>
        <v>9.3130900000000008</v>
      </c>
    </row>
    <row r="27" spans="2:9" ht="15" thickBot="1">
      <c r="B27" s="412"/>
      <c r="C27" s="414"/>
      <c r="D27" s="415"/>
      <c r="E27" s="416"/>
      <c r="F27" s="416"/>
      <c r="G27" s="416"/>
    </row>
    <row r="28" spans="2:9" ht="34.5" customHeight="1" thickBot="1">
      <c r="C28" s="617"/>
      <c r="D28" s="618" t="s">
        <v>612</v>
      </c>
      <c r="E28" s="632">
        <v>0</v>
      </c>
      <c r="F28" s="633">
        <v>17222539.280000001</v>
      </c>
      <c r="G28" s="633"/>
    </row>
    <row r="29" spans="2:9">
      <c r="C29" s="388"/>
      <c r="D29" s="417"/>
      <c r="E29" s="418"/>
      <c r="I29" s="203"/>
    </row>
    <row r="30" spans="2:9">
      <c r="C30" s="388"/>
      <c r="D30" s="417"/>
      <c r="E30" s="656" t="s">
        <v>586</v>
      </c>
      <c r="I30" s="203"/>
    </row>
    <row r="31" spans="2:9" ht="30.75" hidden="1" customHeight="1">
      <c r="C31" s="762"/>
      <c r="D31" s="762"/>
      <c r="E31" s="762"/>
      <c r="F31" s="762"/>
      <c r="G31" s="762"/>
    </row>
    <row r="32" spans="2:9" ht="13.5" customHeight="1">
      <c r="C32" s="610"/>
      <c r="D32" s="610"/>
      <c r="E32" s="610"/>
      <c r="F32" s="610"/>
      <c r="G32" s="610"/>
    </row>
    <row r="33" spans="2:7">
      <c r="B33" s="388"/>
      <c r="C33" s="388"/>
      <c r="D33" s="760" t="s">
        <v>613</v>
      </c>
      <c r="E33" s="761"/>
      <c r="F33" s="761"/>
      <c r="G33" s="761"/>
    </row>
    <row r="34" spans="2:7">
      <c r="D34" s="761"/>
      <c r="E34" s="761"/>
      <c r="F34" s="761"/>
      <c r="G34" s="761"/>
    </row>
    <row r="35" spans="2:7" ht="4.5" customHeight="1">
      <c r="D35" s="761"/>
      <c r="E35" s="761"/>
      <c r="F35" s="761"/>
      <c r="G35" s="761"/>
    </row>
  </sheetData>
  <mergeCells count="7">
    <mergeCell ref="D33:G35"/>
    <mergeCell ref="C31:G31"/>
    <mergeCell ref="B5:G5"/>
    <mergeCell ref="B7:G8"/>
    <mergeCell ref="B9:G9"/>
    <mergeCell ref="B11:G11"/>
    <mergeCell ref="B13:G13"/>
  </mergeCells>
  <pageMargins left="0.31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9"/>
  <sheetViews>
    <sheetView workbookViewId="0">
      <selection activeCell="G10" sqref="G10"/>
    </sheetView>
  </sheetViews>
  <sheetFormatPr defaultRowHeight="14.4"/>
  <cols>
    <col min="1" max="1" width="6.44140625" customWidth="1"/>
    <col min="2" max="2" width="27" customWidth="1"/>
    <col min="3" max="3" width="18.109375" style="705" customWidth="1"/>
    <col min="4" max="4" width="17.88671875" customWidth="1"/>
    <col min="5" max="5" width="18.109375" customWidth="1"/>
    <col min="6" max="6" width="11" style="264" customWidth="1"/>
    <col min="7" max="7" width="10.5546875" style="264" customWidth="1"/>
    <col min="8" max="8" width="13.88671875" bestFit="1" customWidth="1"/>
  </cols>
  <sheetData>
    <row r="1" spans="1:8" ht="23.4">
      <c r="A1" s="769" t="s">
        <v>194</v>
      </c>
      <c r="B1" s="769"/>
      <c r="C1" s="704"/>
    </row>
    <row r="2" spans="1:8" ht="15" thickBot="1"/>
    <row r="3" spans="1:8" ht="60.75" customHeight="1" thickBot="1">
      <c r="A3" s="516" t="s">
        <v>0</v>
      </c>
      <c r="B3" s="517" t="s">
        <v>1</v>
      </c>
      <c r="C3" s="703" t="s">
        <v>813</v>
      </c>
      <c r="D3" s="518" t="s">
        <v>594</v>
      </c>
      <c r="E3" s="612" t="s">
        <v>814</v>
      </c>
      <c r="F3" s="612" t="s">
        <v>811</v>
      </c>
      <c r="G3" s="518" t="s">
        <v>812</v>
      </c>
    </row>
    <row r="4" spans="1:8">
      <c r="A4" s="90">
        <v>1</v>
      </c>
      <c r="B4" s="91">
        <v>2</v>
      </c>
      <c r="C4" s="726">
        <v>3</v>
      </c>
      <c r="D4" s="725">
        <v>4</v>
      </c>
      <c r="E4" s="90">
        <v>5</v>
      </c>
      <c r="F4" s="90">
        <v>6</v>
      </c>
      <c r="G4" s="725">
        <v>7</v>
      </c>
    </row>
    <row r="5" spans="1:8" ht="34.799999999999997">
      <c r="A5" s="455"/>
      <c r="B5" s="456" t="s">
        <v>195</v>
      </c>
      <c r="C5" s="706">
        <f>C7+C71</f>
        <v>44408988.240000002</v>
      </c>
      <c r="D5" s="457">
        <f>D7+D71</f>
        <v>118700000</v>
      </c>
      <c r="E5" s="458">
        <f>E7+E71</f>
        <v>48959248</v>
      </c>
      <c r="F5" s="457">
        <f>E5/C5*100</f>
        <v>110.24625856236349</v>
      </c>
      <c r="G5" s="457">
        <f>E5/D5*100</f>
        <v>41.246207245155851</v>
      </c>
      <c r="H5" s="203"/>
    </row>
    <row r="6" spans="1:8" ht="16.8">
      <c r="A6" s="1"/>
      <c r="B6" s="92"/>
      <c r="C6" s="707"/>
      <c r="D6" s="93"/>
      <c r="E6" s="94"/>
      <c r="F6" s="727"/>
      <c r="G6" s="93"/>
      <c r="H6" s="203"/>
    </row>
    <row r="7" spans="1:8" ht="16.8">
      <c r="A7" s="451">
        <v>6</v>
      </c>
      <c r="B7" s="452" t="s">
        <v>196</v>
      </c>
      <c r="C7" s="708">
        <f>C9+C23+C36+C48+C60+C67</f>
        <v>43971563.649999999</v>
      </c>
      <c r="D7" s="453">
        <f>D9+D23+D36+D48+D60+D67</f>
        <v>118000000</v>
      </c>
      <c r="E7" s="454">
        <f>E9+E23+E36+E48+E60+E67</f>
        <v>48592071</v>
      </c>
      <c r="F7" s="728">
        <f>E7/C7*100</f>
        <v>110.50794414949125</v>
      </c>
      <c r="G7" s="453">
        <f>E7/D7*100</f>
        <v>41.179721186440673</v>
      </c>
      <c r="H7" s="203"/>
    </row>
    <row r="8" spans="1:8" ht="15.6">
      <c r="A8" s="2"/>
      <c r="B8" s="95"/>
      <c r="C8" s="709"/>
      <c r="D8" s="96"/>
      <c r="E8" s="94"/>
      <c r="F8" s="727"/>
      <c r="G8" s="96"/>
    </row>
    <row r="9" spans="1:8" ht="15.6">
      <c r="A9" s="449">
        <v>61</v>
      </c>
      <c r="B9" s="450" t="s">
        <v>2</v>
      </c>
      <c r="C9" s="710">
        <f>C10+C16+C19</f>
        <v>32786960.080000002</v>
      </c>
      <c r="D9" s="444">
        <f>D10+D16+D19</f>
        <v>52600000</v>
      </c>
      <c r="E9" s="445">
        <f>E10+E16+E19</f>
        <v>26903843</v>
      </c>
      <c r="F9" s="448">
        <f>E9/C9*100</f>
        <v>82.056533860884855</v>
      </c>
      <c r="G9" s="444">
        <f>E9/D9*100</f>
        <v>51.147990494296579</v>
      </c>
      <c r="H9" s="203"/>
    </row>
    <row r="10" spans="1:8">
      <c r="A10" s="183">
        <v>611</v>
      </c>
      <c r="B10" s="188" t="s">
        <v>3</v>
      </c>
      <c r="C10" s="711">
        <f>C11</f>
        <v>31085331.16</v>
      </c>
      <c r="D10" s="189">
        <v>49000000</v>
      </c>
      <c r="E10" s="190">
        <f>E11+E12+E13+E14-E15</f>
        <v>25983686</v>
      </c>
      <c r="F10" s="724">
        <f t="shared" ref="F10:F73" si="0">E10/C10*100</f>
        <v>83.588255393705765</v>
      </c>
      <c r="G10" s="189">
        <f>E10/D10*100</f>
        <v>53.027930612244901</v>
      </c>
      <c r="H10" s="203"/>
    </row>
    <row r="11" spans="1:8" ht="27">
      <c r="A11" s="183">
        <v>6111</v>
      </c>
      <c r="B11" s="188" t="s">
        <v>815</v>
      </c>
      <c r="C11" s="711">
        <v>31085331.16</v>
      </c>
      <c r="D11" s="189"/>
      <c r="E11" s="190">
        <v>27510382</v>
      </c>
      <c r="F11" s="724">
        <f t="shared" si="0"/>
        <v>88.499562248189349</v>
      </c>
      <c r="G11" s="189"/>
      <c r="H11" s="203"/>
    </row>
    <row r="12" spans="1:8" ht="27">
      <c r="A12" s="183">
        <v>6112</v>
      </c>
      <c r="B12" s="188" t="s">
        <v>843</v>
      </c>
      <c r="C12" s="711"/>
      <c r="D12" s="189"/>
      <c r="E12" s="190">
        <v>1316616</v>
      </c>
      <c r="F12" s="729"/>
      <c r="G12" s="189"/>
      <c r="H12" s="203"/>
    </row>
    <row r="13" spans="1:8" ht="27">
      <c r="A13" s="183">
        <v>6113</v>
      </c>
      <c r="B13" s="188" t="s">
        <v>844</v>
      </c>
      <c r="C13" s="711"/>
      <c r="D13" s="189"/>
      <c r="E13" s="190">
        <v>448032</v>
      </c>
      <c r="F13" s="729"/>
      <c r="G13" s="189"/>
      <c r="H13" s="203"/>
    </row>
    <row r="14" spans="1:8" ht="27">
      <c r="A14" s="183">
        <v>6114</v>
      </c>
      <c r="B14" s="188" t="s">
        <v>845</v>
      </c>
      <c r="C14" s="711"/>
      <c r="D14" s="189"/>
      <c r="E14" s="190">
        <v>602167</v>
      </c>
      <c r="F14" s="729"/>
      <c r="G14" s="189"/>
      <c r="H14" s="203"/>
    </row>
    <row r="15" spans="1:8" ht="27">
      <c r="A15" s="183">
        <v>6117</v>
      </c>
      <c r="B15" s="188" t="s">
        <v>846</v>
      </c>
      <c r="C15" s="711"/>
      <c r="D15" s="189"/>
      <c r="E15" s="190">
        <v>3893511</v>
      </c>
      <c r="F15" s="729"/>
      <c r="G15" s="189"/>
      <c r="H15" s="203"/>
    </row>
    <row r="16" spans="1:8">
      <c r="A16" s="183">
        <v>613</v>
      </c>
      <c r="B16" s="184" t="s">
        <v>4</v>
      </c>
      <c r="C16" s="711">
        <f>C17+C18</f>
        <v>1495426.53</v>
      </c>
      <c r="D16" s="189">
        <v>3500000</v>
      </c>
      <c r="E16" s="190">
        <f>E17+E18</f>
        <v>824394</v>
      </c>
      <c r="F16" s="724">
        <f t="shared" si="0"/>
        <v>55.127683203533905</v>
      </c>
      <c r="G16" s="189">
        <f>E16/D16*100</f>
        <v>23.554114285714288</v>
      </c>
    </row>
    <row r="17" spans="1:8" ht="53.4">
      <c r="A17" s="183">
        <v>6131</v>
      </c>
      <c r="B17" s="184" t="s">
        <v>816</v>
      </c>
      <c r="C17" s="711">
        <v>446210</v>
      </c>
      <c r="D17" s="189"/>
      <c r="E17" s="190">
        <v>182196</v>
      </c>
      <c r="F17" s="724">
        <f t="shared" si="0"/>
        <v>40.831895295936896</v>
      </c>
      <c r="G17" s="189"/>
    </row>
    <row r="18" spans="1:8" ht="27">
      <c r="A18" s="183">
        <v>6134</v>
      </c>
      <c r="B18" s="184" t="s">
        <v>817</v>
      </c>
      <c r="C18" s="711">
        <v>1049216.53</v>
      </c>
      <c r="D18" s="189"/>
      <c r="E18" s="190">
        <v>642198</v>
      </c>
      <c r="F18" s="724">
        <f t="shared" si="0"/>
        <v>61.207384904620213</v>
      </c>
      <c r="G18" s="189"/>
    </row>
    <row r="19" spans="1:8">
      <c r="A19" s="183">
        <v>614</v>
      </c>
      <c r="B19" s="184" t="s">
        <v>5</v>
      </c>
      <c r="C19" s="711">
        <f>C20+C21</f>
        <v>206202.39</v>
      </c>
      <c r="D19" s="189">
        <v>100000</v>
      </c>
      <c r="E19" s="190">
        <f>E20+E21</f>
        <v>95763</v>
      </c>
      <c r="F19" s="724">
        <f t="shared" si="0"/>
        <v>46.441265787462498</v>
      </c>
      <c r="G19" s="189">
        <f>E19/D19*100</f>
        <v>95.763000000000005</v>
      </c>
    </row>
    <row r="20" spans="1:8" ht="27">
      <c r="A20" s="183">
        <v>6142</v>
      </c>
      <c r="B20" s="184" t="s">
        <v>818</v>
      </c>
      <c r="C20" s="711">
        <v>190944.75</v>
      </c>
      <c r="D20" s="189"/>
      <c r="E20" s="190">
        <v>90455</v>
      </c>
      <c r="F20" s="724">
        <f t="shared" si="0"/>
        <v>47.372341999452722</v>
      </c>
      <c r="G20" s="189"/>
    </row>
    <row r="21" spans="1:8" ht="27">
      <c r="A21" s="183">
        <v>6145</v>
      </c>
      <c r="B21" s="184" t="s">
        <v>819</v>
      </c>
      <c r="C21" s="711">
        <v>15257.64</v>
      </c>
      <c r="D21" s="189"/>
      <c r="E21" s="190">
        <v>5308</v>
      </c>
      <c r="F21" s="724">
        <f t="shared" si="0"/>
        <v>34.7891285939372</v>
      </c>
      <c r="G21" s="189"/>
    </row>
    <row r="22" spans="1:8" ht="15.6">
      <c r="A22" s="2"/>
      <c r="B22" s="95"/>
      <c r="C22" s="709"/>
      <c r="D22" s="96"/>
      <c r="E22" s="94"/>
      <c r="F22" s="729"/>
      <c r="G22" s="189"/>
    </row>
    <row r="23" spans="1:8" ht="15.6">
      <c r="A23" s="446">
        <v>63</v>
      </c>
      <c r="B23" s="447" t="s">
        <v>6</v>
      </c>
      <c r="C23" s="712">
        <f>C24+C27+C28+C30+C33</f>
        <v>5324666.1400000006</v>
      </c>
      <c r="D23" s="448">
        <f>D24+D27+D28+D30+D33</f>
        <v>49650000</v>
      </c>
      <c r="E23" s="445">
        <f>E24+E27+E28+E30+E33</f>
        <v>16531512</v>
      </c>
      <c r="F23" s="448">
        <f t="shared" si="0"/>
        <v>310.47039505090919</v>
      </c>
      <c r="G23" s="698">
        <f>E23/D23*100</f>
        <v>33.296096676737157</v>
      </c>
      <c r="H23" s="203"/>
    </row>
    <row r="24" spans="1:8" ht="27">
      <c r="A24" s="183">
        <v>633</v>
      </c>
      <c r="B24" s="184" t="s">
        <v>315</v>
      </c>
      <c r="C24" s="711">
        <f>C26</f>
        <v>133718.82</v>
      </c>
      <c r="D24" s="189">
        <v>4000000</v>
      </c>
      <c r="E24" s="190">
        <f>E25+E26</f>
        <v>4850163</v>
      </c>
      <c r="F24" s="724">
        <f t="shared" si="0"/>
        <v>3627.1356567459989</v>
      </c>
      <c r="G24" s="189">
        <f>E24/D24*100</f>
        <v>121.254075</v>
      </c>
      <c r="H24" s="203"/>
    </row>
    <row r="25" spans="1:8" ht="27">
      <c r="A25" s="183">
        <v>6331</v>
      </c>
      <c r="B25" s="184" t="s">
        <v>847</v>
      </c>
      <c r="C25" s="711">
        <v>0</v>
      </c>
      <c r="D25" s="189"/>
      <c r="E25" s="190">
        <v>5000</v>
      </c>
      <c r="F25" s="724"/>
      <c r="G25" s="189"/>
      <c r="H25" s="203"/>
    </row>
    <row r="26" spans="1:8" ht="27">
      <c r="A26" s="183">
        <v>6332</v>
      </c>
      <c r="B26" s="184" t="s">
        <v>820</v>
      </c>
      <c r="C26" s="711">
        <v>133718.82</v>
      </c>
      <c r="D26" s="189"/>
      <c r="E26" s="190">
        <v>4845163</v>
      </c>
      <c r="F26" s="724">
        <f t="shared" si="0"/>
        <v>3623.3964673035553</v>
      </c>
      <c r="G26" s="189"/>
      <c r="H26" s="203"/>
    </row>
    <row r="27" spans="1:8" ht="27" customHeight="1">
      <c r="A27" s="191">
        <v>634</v>
      </c>
      <c r="B27" s="192" t="s">
        <v>411</v>
      </c>
      <c r="C27" s="713">
        <v>0</v>
      </c>
      <c r="D27" s="193">
        <v>16750000</v>
      </c>
      <c r="E27" s="194">
        <v>0</v>
      </c>
      <c r="F27" s="724"/>
      <c r="G27" s="189">
        <f>E27/D27*100</f>
        <v>0</v>
      </c>
      <c r="H27" s="203"/>
    </row>
    <row r="28" spans="1:8" ht="27" customHeight="1">
      <c r="A28" s="191">
        <v>635</v>
      </c>
      <c r="B28" s="192" t="s">
        <v>402</v>
      </c>
      <c r="C28" s="713">
        <f>C29</f>
        <v>1121067.03</v>
      </c>
      <c r="D28" s="193">
        <v>2300000</v>
      </c>
      <c r="E28" s="194">
        <f>E29</f>
        <v>1158894</v>
      </c>
      <c r="F28" s="724">
        <f t="shared" si="0"/>
        <v>103.37419342356363</v>
      </c>
      <c r="G28" s="189">
        <f>E28/D28*100</f>
        <v>50.38669565217392</v>
      </c>
      <c r="H28" s="203"/>
    </row>
    <row r="29" spans="1:8" ht="27" customHeight="1">
      <c r="A29" s="191">
        <v>6351</v>
      </c>
      <c r="B29" s="192" t="s">
        <v>821</v>
      </c>
      <c r="C29" s="713">
        <v>1121067.03</v>
      </c>
      <c r="D29" s="193"/>
      <c r="E29" s="194">
        <v>1158894</v>
      </c>
      <c r="F29" s="724">
        <f t="shared" si="0"/>
        <v>103.37419342356363</v>
      </c>
      <c r="G29" s="189"/>
      <c r="H29" s="203"/>
    </row>
    <row r="30" spans="1:8" ht="42.75" customHeight="1">
      <c r="A30" s="191">
        <v>636</v>
      </c>
      <c r="B30" s="192" t="s">
        <v>364</v>
      </c>
      <c r="C30" s="713">
        <f>C31+C32</f>
        <v>91900</v>
      </c>
      <c r="D30" s="193">
        <v>600000</v>
      </c>
      <c r="E30" s="194">
        <f>E31+E32</f>
        <v>62980</v>
      </c>
      <c r="F30" s="724">
        <f t="shared" si="0"/>
        <v>68.531011969532102</v>
      </c>
      <c r="G30" s="189">
        <f>E30/D30*100</f>
        <v>10.496666666666666</v>
      </c>
    </row>
    <row r="31" spans="1:8" ht="42.75" customHeight="1">
      <c r="A31" s="191">
        <v>6361</v>
      </c>
      <c r="B31" s="192" t="s">
        <v>822</v>
      </c>
      <c r="C31" s="713">
        <v>51900</v>
      </c>
      <c r="D31" s="193"/>
      <c r="E31" s="194">
        <v>22980</v>
      </c>
      <c r="F31" s="724">
        <f t="shared" si="0"/>
        <v>44.277456647398843</v>
      </c>
      <c r="G31" s="189"/>
    </row>
    <row r="32" spans="1:8" ht="54.6" customHeight="1">
      <c r="A32" s="191">
        <v>6362</v>
      </c>
      <c r="B32" s="192" t="s">
        <v>823</v>
      </c>
      <c r="C32" s="713">
        <v>40000</v>
      </c>
      <c r="D32" s="193"/>
      <c r="E32" s="194">
        <v>40000</v>
      </c>
      <c r="F32" s="724">
        <f t="shared" si="0"/>
        <v>100</v>
      </c>
      <c r="G32" s="189"/>
    </row>
    <row r="33" spans="1:8" ht="27">
      <c r="A33" s="191">
        <v>638</v>
      </c>
      <c r="B33" s="192" t="s">
        <v>365</v>
      </c>
      <c r="C33" s="713">
        <f>C34</f>
        <v>3977980.29</v>
      </c>
      <c r="D33" s="193">
        <v>26000000</v>
      </c>
      <c r="E33" s="194">
        <f>E34</f>
        <v>10459475</v>
      </c>
      <c r="F33" s="724">
        <f t="shared" si="0"/>
        <v>262.93430931001416</v>
      </c>
      <c r="G33" s="189">
        <f>E33/D33*100</f>
        <v>40.228750000000005</v>
      </c>
      <c r="H33" s="203"/>
    </row>
    <row r="34" spans="1:8" ht="40.200000000000003">
      <c r="A34" s="191">
        <v>6382</v>
      </c>
      <c r="B34" s="192" t="s">
        <v>824</v>
      </c>
      <c r="C34" s="713">
        <v>3977980.29</v>
      </c>
      <c r="D34" s="193"/>
      <c r="E34" s="194">
        <v>10459475</v>
      </c>
      <c r="F34" s="724">
        <f t="shared" si="0"/>
        <v>262.93430931001416</v>
      </c>
      <c r="G34" s="189"/>
      <c r="H34" s="203"/>
    </row>
    <row r="35" spans="1:8" ht="15.6">
      <c r="A35" s="2"/>
      <c r="B35" s="95"/>
      <c r="C35" s="709"/>
      <c r="D35" s="96"/>
      <c r="E35" s="94"/>
      <c r="F35" s="729"/>
      <c r="G35" s="189"/>
    </row>
    <row r="36" spans="1:8" ht="15.6">
      <c r="A36" s="442">
        <v>64</v>
      </c>
      <c r="B36" s="443" t="s">
        <v>7</v>
      </c>
      <c r="C36" s="710">
        <f>C37+C40+C45</f>
        <v>791702.43</v>
      </c>
      <c r="D36" s="444">
        <f>D37+D40+D45</f>
        <v>1500000</v>
      </c>
      <c r="E36" s="445">
        <f>E37+E40+E45</f>
        <v>622269</v>
      </c>
      <c r="F36" s="448">
        <f t="shared" si="0"/>
        <v>78.59884931766598</v>
      </c>
      <c r="G36" s="698">
        <f>E36/D36*100</f>
        <v>41.4846</v>
      </c>
    </row>
    <row r="37" spans="1:8" ht="29.25" customHeight="1">
      <c r="A37" s="195">
        <v>641</v>
      </c>
      <c r="B37" s="192" t="s">
        <v>8</v>
      </c>
      <c r="C37" s="713">
        <f>C38+C39</f>
        <v>283</v>
      </c>
      <c r="D37" s="196">
        <v>20000</v>
      </c>
      <c r="E37" s="190">
        <f>E38+E39</f>
        <v>1227</v>
      </c>
      <c r="F37" s="724">
        <f t="shared" si="0"/>
        <v>433.56890459363956</v>
      </c>
      <c r="G37" s="189">
        <f>E37/D37*100</f>
        <v>6.1349999999999998</v>
      </c>
    </row>
    <row r="38" spans="1:8" ht="29.25" customHeight="1">
      <c r="A38" s="195">
        <v>6413</v>
      </c>
      <c r="B38" s="192" t="s">
        <v>825</v>
      </c>
      <c r="C38" s="713">
        <v>105</v>
      </c>
      <c r="D38" s="196"/>
      <c r="E38" s="190">
        <v>120</v>
      </c>
      <c r="F38" s="724">
        <f t="shared" si="0"/>
        <v>114.28571428571428</v>
      </c>
      <c r="G38" s="189"/>
    </row>
    <row r="39" spans="1:8" ht="40.799999999999997" customHeight="1">
      <c r="A39" s="195">
        <v>6414</v>
      </c>
      <c r="B39" s="192" t="s">
        <v>826</v>
      </c>
      <c r="C39" s="713">
        <v>178</v>
      </c>
      <c r="D39" s="196"/>
      <c r="E39" s="190">
        <v>1107</v>
      </c>
      <c r="F39" s="724">
        <f t="shared" si="0"/>
        <v>621.91011235955057</v>
      </c>
      <c r="G39" s="189"/>
    </row>
    <row r="40" spans="1:8" ht="29.25" customHeight="1">
      <c r="A40" s="183">
        <v>642</v>
      </c>
      <c r="B40" s="184" t="s">
        <v>9</v>
      </c>
      <c r="C40" s="711">
        <f>C41+C42+C43+C44</f>
        <v>791286</v>
      </c>
      <c r="D40" s="189">
        <v>1470000</v>
      </c>
      <c r="E40" s="190">
        <f>E41+E42+E43+E44</f>
        <v>621038</v>
      </c>
      <c r="F40" s="724">
        <f t="shared" si="0"/>
        <v>78.484643984602272</v>
      </c>
      <c r="G40" s="189">
        <f>E40/D40*100</f>
        <v>42.247482993197281</v>
      </c>
    </row>
    <row r="41" spans="1:8" ht="29.25" customHeight="1">
      <c r="A41" s="183">
        <v>6421</v>
      </c>
      <c r="B41" s="184" t="s">
        <v>827</v>
      </c>
      <c r="C41" s="711">
        <v>26000</v>
      </c>
      <c r="D41" s="189"/>
      <c r="E41" s="190">
        <v>0</v>
      </c>
      <c r="F41" s="724">
        <f t="shared" si="0"/>
        <v>0</v>
      </c>
      <c r="G41" s="189"/>
    </row>
    <row r="42" spans="1:8" ht="29.25" customHeight="1">
      <c r="A42" s="183">
        <v>6422</v>
      </c>
      <c r="B42" s="184" t="s">
        <v>828</v>
      </c>
      <c r="C42" s="711">
        <v>315446</v>
      </c>
      <c r="D42" s="189"/>
      <c r="E42" s="190">
        <v>207708</v>
      </c>
      <c r="F42" s="724">
        <f t="shared" si="0"/>
        <v>65.84581830170616</v>
      </c>
      <c r="G42" s="189"/>
    </row>
    <row r="43" spans="1:8" ht="29.25" customHeight="1">
      <c r="A43" s="183">
        <v>6423</v>
      </c>
      <c r="B43" s="184" t="s">
        <v>829</v>
      </c>
      <c r="C43" s="711">
        <v>377397</v>
      </c>
      <c r="D43" s="189"/>
      <c r="E43" s="190">
        <v>370876</v>
      </c>
      <c r="F43" s="724">
        <f t="shared" si="0"/>
        <v>98.272111331038673</v>
      </c>
      <c r="G43" s="189"/>
    </row>
    <row r="44" spans="1:8" ht="29.25" customHeight="1">
      <c r="A44" s="183">
        <v>6429</v>
      </c>
      <c r="B44" s="184" t="s">
        <v>830</v>
      </c>
      <c r="C44" s="711">
        <v>72443</v>
      </c>
      <c r="D44" s="189"/>
      <c r="E44" s="190">
        <v>42454</v>
      </c>
      <c r="F44" s="724">
        <f t="shared" si="0"/>
        <v>58.603315710282565</v>
      </c>
      <c r="G44" s="189"/>
    </row>
    <row r="45" spans="1:8" ht="27">
      <c r="A45" s="183">
        <v>643</v>
      </c>
      <c r="B45" s="184" t="s">
        <v>10</v>
      </c>
      <c r="C45" s="711">
        <f>C46</f>
        <v>133.43</v>
      </c>
      <c r="D45" s="189">
        <v>10000</v>
      </c>
      <c r="E45" s="190">
        <f>E46</f>
        <v>4</v>
      </c>
      <c r="F45" s="724">
        <f t="shared" si="0"/>
        <v>2.9978265757325939</v>
      </c>
      <c r="G45" s="189">
        <f>E45/D45*100</f>
        <v>0.04</v>
      </c>
    </row>
    <row r="46" spans="1:8" ht="40.200000000000003">
      <c r="A46" s="183">
        <v>6436</v>
      </c>
      <c r="B46" s="184" t="s">
        <v>831</v>
      </c>
      <c r="C46" s="711">
        <v>133.43</v>
      </c>
      <c r="D46" s="189"/>
      <c r="E46" s="190">
        <v>4</v>
      </c>
      <c r="F46" s="724">
        <f t="shared" si="0"/>
        <v>2.9978265757325939</v>
      </c>
      <c r="G46" s="189"/>
    </row>
    <row r="47" spans="1:8" ht="15.6">
      <c r="A47" s="2"/>
      <c r="B47" s="95"/>
      <c r="C47" s="709"/>
      <c r="D47" s="96"/>
      <c r="E47" s="94"/>
      <c r="F47" s="729"/>
      <c r="G47" s="189"/>
    </row>
    <row r="48" spans="1:8" ht="93.75" customHeight="1">
      <c r="A48" s="437">
        <v>65</v>
      </c>
      <c r="B48" s="438" t="s">
        <v>316</v>
      </c>
      <c r="C48" s="714">
        <f>C49+C53+C56</f>
        <v>3984089</v>
      </c>
      <c r="D48" s="439">
        <f>D49+D53+D56</f>
        <v>9900000</v>
      </c>
      <c r="E48" s="440">
        <f>E49+E53+E56</f>
        <v>3199438</v>
      </c>
      <c r="F48" s="448">
        <f t="shared" si="0"/>
        <v>80.305384744166105</v>
      </c>
      <c r="G48" s="698">
        <f>E48/D48*100</f>
        <v>32.317555555555558</v>
      </c>
      <c r="H48" s="203"/>
    </row>
    <row r="49" spans="1:8" ht="27">
      <c r="A49" s="183">
        <v>651</v>
      </c>
      <c r="B49" s="184" t="s">
        <v>11</v>
      </c>
      <c r="C49" s="711">
        <f>C50+C51+C52</f>
        <v>224620</v>
      </c>
      <c r="D49" s="189">
        <v>600000</v>
      </c>
      <c r="E49" s="190">
        <f>E51+E52</f>
        <v>54254</v>
      </c>
      <c r="F49" s="724">
        <f t="shared" si="0"/>
        <v>24.153681773662186</v>
      </c>
      <c r="G49" s="189">
        <f>E49/D49*100</f>
        <v>9.0423333333333336</v>
      </c>
      <c r="H49" s="203"/>
    </row>
    <row r="50" spans="1:8" ht="27">
      <c r="A50" s="183">
        <v>6512</v>
      </c>
      <c r="B50" s="184" t="s">
        <v>832</v>
      </c>
      <c r="C50" s="711">
        <v>135180</v>
      </c>
      <c r="D50" s="189"/>
      <c r="E50" s="190">
        <v>0</v>
      </c>
      <c r="F50" s="724">
        <f t="shared" si="0"/>
        <v>0</v>
      </c>
      <c r="G50" s="189"/>
      <c r="H50" s="203"/>
    </row>
    <row r="51" spans="1:8">
      <c r="A51" s="183">
        <v>6513</v>
      </c>
      <c r="B51" s="184" t="s">
        <v>833</v>
      </c>
      <c r="C51" s="711">
        <v>80954</v>
      </c>
      <c r="D51" s="189"/>
      <c r="E51" s="190">
        <v>49781</v>
      </c>
      <c r="F51" s="724">
        <f t="shared" si="0"/>
        <v>61.492946611656009</v>
      </c>
      <c r="G51" s="189"/>
      <c r="H51" s="203"/>
    </row>
    <row r="52" spans="1:8">
      <c r="A52" s="183">
        <v>6514</v>
      </c>
      <c r="B52" s="184" t="s">
        <v>834</v>
      </c>
      <c r="C52" s="711">
        <v>8486</v>
      </c>
      <c r="D52" s="189"/>
      <c r="E52" s="190">
        <v>4473</v>
      </c>
      <c r="F52" s="724">
        <f t="shared" si="0"/>
        <v>52.710346452981383</v>
      </c>
      <c r="G52" s="189"/>
      <c r="H52" s="203"/>
    </row>
    <row r="53" spans="1:8" ht="28.5" customHeight="1">
      <c r="A53" s="183">
        <v>652</v>
      </c>
      <c r="B53" s="184" t="s">
        <v>12</v>
      </c>
      <c r="C53" s="711">
        <f>C54+C55</f>
        <v>1234406</v>
      </c>
      <c r="D53" s="189">
        <v>2300000</v>
      </c>
      <c r="E53" s="190">
        <f>E54+E55</f>
        <v>1113494</v>
      </c>
      <c r="F53" s="724">
        <f t="shared" si="0"/>
        <v>90.204843463171756</v>
      </c>
      <c r="G53" s="189">
        <f>E53/D53*100</f>
        <v>48.41278260869565</v>
      </c>
    </row>
    <row r="54" spans="1:8" ht="28.5" customHeight="1">
      <c r="A54" s="183">
        <v>6521</v>
      </c>
      <c r="B54" s="184" t="s">
        <v>835</v>
      </c>
      <c r="C54" s="711">
        <v>0</v>
      </c>
      <c r="D54" s="189"/>
      <c r="E54" s="190">
        <v>1386</v>
      </c>
      <c r="F54" s="724"/>
      <c r="G54" s="189"/>
    </row>
    <row r="55" spans="1:8" ht="28.5" customHeight="1">
      <c r="A55" s="183">
        <v>6526</v>
      </c>
      <c r="B55" s="184" t="s">
        <v>13</v>
      </c>
      <c r="C55" s="711">
        <v>1234406</v>
      </c>
      <c r="D55" s="189"/>
      <c r="E55" s="190">
        <v>1112108</v>
      </c>
      <c r="F55" s="724">
        <f t="shared" si="0"/>
        <v>90.092562738677557</v>
      </c>
      <c r="G55" s="189"/>
    </row>
    <row r="56" spans="1:8" ht="28.5" customHeight="1">
      <c r="A56" s="183">
        <v>653</v>
      </c>
      <c r="B56" s="184" t="s">
        <v>197</v>
      </c>
      <c r="C56" s="711">
        <f>C57+C58</f>
        <v>2525063</v>
      </c>
      <c r="D56" s="185">
        <v>7000000</v>
      </c>
      <c r="E56" s="186">
        <f>E57+E58</f>
        <v>2031690</v>
      </c>
      <c r="F56" s="724">
        <f t="shared" si="0"/>
        <v>80.460962756176784</v>
      </c>
      <c r="G56" s="189">
        <f>E56/D56*100</f>
        <v>29.024142857142859</v>
      </c>
      <c r="H56" s="203"/>
    </row>
    <row r="57" spans="1:8" ht="28.5" customHeight="1">
      <c r="A57" s="183">
        <v>6531</v>
      </c>
      <c r="B57" s="184" t="s">
        <v>197</v>
      </c>
      <c r="C57" s="711">
        <v>390429</v>
      </c>
      <c r="D57" s="185"/>
      <c r="E57" s="186">
        <v>222255</v>
      </c>
      <c r="F57" s="724">
        <f t="shared" si="0"/>
        <v>56.925843111039399</v>
      </c>
      <c r="G57" s="189"/>
      <c r="H57" s="203"/>
    </row>
    <row r="58" spans="1:8" ht="28.5" customHeight="1">
      <c r="A58" s="183">
        <v>6532</v>
      </c>
      <c r="B58" s="184" t="s">
        <v>836</v>
      </c>
      <c r="C58" s="711">
        <v>2134634</v>
      </c>
      <c r="D58" s="185"/>
      <c r="E58" s="186">
        <v>1809435</v>
      </c>
      <c r="F58" s="724">
        <f t="shared" si="0"/>
        <v>84.765585107329883</v>
      </c>
      <c r="G58" s="189"/>
      <c r="H58" s="203"/>
    </row>
    <row r="59" spans="1:8" s="187" customFormat="1" ht="16.5" customHeight="1">
      <c r="A59" s="183"/>
      <c r="B59" s="184"/>
      <c r="C59" s="711"/>
      <c r="D59" s="185"/>
      <c r="E59" s="186"/>
      <c r="F59" s="729"/>
      <c r="G59" s="189"/>
    </row>
    <row r="60" spans="1:8" ht="30.75" customHeight="1">
      <c r="A60" s="437">
        <v>66</v>
      </c>
      <c r="B60" s="438" t="s">
        <v>534</v>
      </c>
      <c r="C60" s="714">
        <f>C61+C64</f>
        <v>147352</v>
      </c>
      <c r="D60" s="439">
        <v>350000</v>
      </c>
      <c r="E60" s="441">
        <f>E61+E64</f>
        <v>58000</v>
      </c>
      <c r="F60" s="448">
        <f t="shared" si="0"/>
        <v>39.361528856072539</v>
      </c>
      <c r="G60" s="698">
        <f>E60/D60*100</f>
        <v>16.571428571428569</v>
      </c>
      <c r="H60" s="203"/>
    </row>
    <row r="61" spans="1:8" ht="28.5" customHeight="1">
      <c r="A61" s="183">
        <v>661</v>
      </c>
      <c r="B61" s="184" t="s">
        <v>317</v>
      </c>
      <c r="C61" s="711">
        <f>C62+C63</f>
        <v>137352</v>
      </c>
      <c r="D61" s="185">
        <v>350000</v>
      </c>
      <c r="E61" s="186">
        <v>43000</v>
      </c>
      <c r="F61" s="724">
        <f t="shared" si="0"/>
        <v>31.306424369503173</v>
      </c>
      <c r="G61" s="189">
        <f>E61/D61*100</f>
        <v>12.285714285714286</v>
      </c>
    </row>
    <row r="62" spans="1:8" ht="28.5" customHeight="1">
      <c r="A62" s="183">
        <v>6614</v>
      </c>
      <c r="B62" s="184" t="s">
        <v>837</v>
      </c>
      <c r="C62" s="711">
        <v>95352</v>
      </c>
      <c r="D62" s="185"/>
      <c r="E62" s="186">
        <v>0</v>
      </c>
      <c r="F62" s="724">
        <f t="shared" si="0"/>
        <v>0</v>
      </c>
      <c r="G62" s="189"/>
    </row>
    <row r="63" spans="1:8" ht="28.5" customHeight="1">
      <c r="A63" s="183">
        <v>6615</v>
      </c>
      <c r="B63" s="184" t="s">
        <v>838</v>
      </c>
      <c r="C63" s="711">
        <v>42000</v>
      </c>
      <c r="D63" s="185"/>
      <c r="E63" s="186">
        <v>43000</v>
      </c>
      <c r="F63" s="724">
        <f t="shared" si="0"/>
        <v>102.38095238095238</v>
      </c>
      <c r="G63" s="189"/>
    </row>
    <row r="64" spans="1:8" ht="28.5" customHeight="1">
      <c r="A64" s="183">
        <v>663</v>
      </c>
      <c r="B64" s="184" t="s">
        <v>810</v>
      </c>
      <c r="C64" s="711">
        <f>C65</f>
        <v>10000</v>
      </c>
      <c r="D64" s="185"/>
      <c r="E64" s="186">
        <v>15000</v>
      </c>
      <c r="F64" s="724">
        <f t="shared" si="0"/>
        <v>150</v>
      </c>
      <c r="G64" s="189"/>
    </row>
    <row r="65" spans="1:8" ht="28.5" customHeight="1">
      <c r="A65" s="183">
        <v>6631</v>
      </c>
      <c r="B65" s="184" t="s">
        <v>50</v>
      </c>
      <c r="C65" s="711">
        <v>10000</v>
      </c>
      <c r="D65" s="185"/>
      <c r="E65" s="186">
        <v>15000</v>
      </c>
      <c r="F65" s="724">
        <f t="shared" si="0"/>
        <v>150</v>
      </c>
      <c r="G65" s="189"/>
    </row>
    <row r="66" spans="1:8" ht="15.6">
      <c r="A66" s="98"/>
      <c r="B66" s="99"/>
      <c r="C66" s="715"/>
      <c r="D66" s="100"/>
      <c r="E66" s="101"/>
      <c r="F66" s="729"/>
      <c r="G66" s="189"/>
    </row>
    <row r="67" spans="1:8" ht="46.8">
      <c r="A67" s="437">
        <v>68</v>
      </c>
      <c r="B67" s="438" t="s">
        <v>14</v>
      </c>
      <c r="C67" s="714">
        <f>C68</f>
        <v>936794</v>
      </c>
      <c r="D67" s="439">
        <v>4000000</v>
      </c>
      <c r="E67" s="440">
        <f>E68</f>
        <v>1277009</v>
      </c>
      <c r="F67" s="448">
        <f t="shared" si="0"/>
        <v>136.31694908379004</v>
      </c>
      <c r="G67" s="698">
        <f>E67/D67*100</f>
        <v>31.925225000000001</v>
      </c>
      <c r="H67" s="203"/>
    </row>
    <row r="68" spans="1:8">
      <c r="A68" s="183">
        <v>683</v>
      </c>
      <c r="B68" s="184" t="s">
        <v>13</v>
      </c>
      <c r="C68" s="711">
        <f>C69</f>
        <v>936794</v>
      </c>
      <c r="D68" s="189">
        <v>4000000</v>
      </c>
      <c r="E68" s="190">
        <v>1277009</v>
      </c>
      <c r="F68" s="724">
        <f t="shared" si="0"/>
        <v>136.31694908379004</v>
      </c>
      <c r="G68" s="189">
        <f>E68/D68*100</f>
        <v>31.925225000000001</v>
      </c>
    </row>
    <row r="69" spans="1:8">
      <c r="A69" s="183">
        <v>6831</v>
      </c>
      <c r="B69" s="184" t="s">
        <v>839</v>
      </c>
      <c r="C69" s="711">
        <v>936794</v>
      </c>
      <c r="D69" s="189"/>
      <c r="E69" s="190"/>
      <c r="F69" s="724">
        <f t="shared" si="0"/>
        <v>0</v>
      </c>
      <c r="G69" s="189"/>
    </row>
    <row r="70" spans="1:8">
      <c r="A70" s="2"/>
      <c r="B70" s="95"/>
      <c r="C70" s="709"/>
      <c r="D70" s="96"/>
      <c r="E70" s="97"/>
      <c r="F70" s="724"/>
      <c r="G70" s="189"/>
    </row>
    <row r="71" spans="1:8" ht="58.5" customHeight="1">
      <c r="A71" s="462">
        <v>7</v>
      </c>
      <c r="B71" s="463" t="s">
        <v>198</v>
      </c>
      <c r="C71" s="716">
        <f>C73+C77</f>
        <v>437424.58999999997</v>
      </c>
      <c r="D71" s="380">
        <f>D73+D77</f>
        <v>700000</v>
      </c>
      <c r="E71" s="381">
        <f>E73+E77</f>
        <v>367177</v>
      </c>
      <c r="F71" s="730">
        <f t="shared" si="0"/>
        <v>83.940639916928319</v>
      </c>
      <c r="G71" s="699">
        <f>E71/D71*100</f>
        <v>52.453857142857139</v>
      </c>
      <c r="H71" s="203"/>
    </row>
    <row r="72" spans="1:8" ht="16.8">
      <c r="A72" s="4"/>
      <c r="B72" s="5"/>
      <c r="C72" s="717"/>
      <c r="D72" s="102"/>
      <c r="E72" s="94"/>
      <c r="F72" s="729"/>
      <c r="G72" s="189"/>
    </row>
    <row r="73" spans="1:8" ht="31.2">
      <c r="A73" s="459">
        <v>71</v>
      </c>
      <c r="B73" s="460" t="s">
        <v>15</v>
      </c>
      <c r="C73" s="718">
        <f>C74</f>
        <v>241082.59</v>
      </c>
      <c r="D73" s="461">
        <v>400000</v>
      </c>
      <c r="E73" s="440">
        <f>E74</f>
        <v>192138</v>
      </c>
      <c r="F73" s="448">
        <f t="shared" si="0"/>
        <v>79.697998930573959</v>
      </c>
      <c r="G73" s="698">
        <f>E73/D73*100</f>
        <v>48.034500000000001</v>
      </c>
    </row>
    <row r="74" spans="1:8" ht="44.25" customHeight="1">
      <c r="A74" s="183">
        <v>711</v>
      </c>
      <c r="B74" s="184" t="s">
        <v>16</v>
      </c>
      <c r="C74" s="711">
        <f>C75</f>
        <v>241082.59</v>
      </c>
      <c r="D74" s="185">
        <v>400000</v>
      </c>
      <c r="E74" s="186">
        <f>E75</f>
        <v>192138</v>
      </c>
      <c r="F74" s="724">
        <f t="shared" ref="F74:F79" si="1">E74/C74*100</f>
        <v>79.697998930573959</v>
      </c>
      <c r="G74" s="189">
        <f>E74/D74*100</f>
        <v>48.034500000000001</v>
      </c>
    </row>
    <row r="75" spans="1:8" ht="44.25" customHeight="1">
      <c r="A75" s="183">
        <v>7111</v>
      </c>
      <c r="B75" s="184" t="s">
        <v>840</v>
      </c>
      <c r="C75" s="711">
        <v>241082.59</v>
      </c>
      <c r="D75" s="185"/>
      <c r="E75" s="186">
        <v>192138</v>
      </c>
      <c r="F75" s="724">
        <f t="shared" si="1"/>
        <v>79.697998930573959</v>
      </c>
      <c r="G75" s="189"/>
    </row>
    <row r="76" spans="1:8" ht="15.6">
      <c r="A76" s="2"/>
      <c r="B76" s="95"/>
      <c r="C76" s="709"/>
      <c r="D76" s="96"/>
      <c r="E76" s="94"/>
      <c r="F76" s="729"/>
      <c r="G76" s="189"/>
    </row>
    <row r="77" spans="1:8" ht="31.2">
      <c r="A77" s="459">
        <v>72</v>
      </c>
      <c r="B77" s="460" t="s">
        <v>318</v>
      </c>
      <c r="C77" s="718">
        <f>C78</f>
        <v>196342</v>
      </c>
      <c r="D77" s="461">
        <v>300000</v>
      </c>
      <c r="E77" s="440">
        <f>E79</f>
        <v>175039</v>
      </c>
      <c r="F77" s="448">
        <f t="shared" si="1"/>
        <v>89.150054496745483</v>
      </c>
      <c r="G77" s="698">
        <f>E77/D77*100</f>
        <v>58.346333333333334</v>
      </c>
    </row>
    <row r="78" spans="1:8" ht="27">
      <c r="A78" s="719">
        <v>721</v>
      </c>
      <c r="B78" s="720" t="s">
        <v>841</v>
      </c>
      <c r="C78" s="721">
        <f>C79</f>
        <v>196342</v>
      </c>
      <c r="D78" s="722"/>
      <c r="E78" s="723">
        <f>E79</f>
        <v>175039</v>
      </c>
      <c r="F78" s="724">
        <f t="shared" si="1"/>
        <v>89.150054496745483</v>
      </c>
      <c r="G78" s="724"/>
    </row>
    <row r="79" spans="1:8" ht="27">
      <c r="A79" s="197">
        <v>7211</v>
      </c>
      <c r="B79" s="184" t="s">
        <v>842</v>
      </c>
      <c r="C79" s="711">
        <v>196342</v>
      </c>
      <c r="D79" s="185">
        <v>300000</v>
      </c>
      <c r="E79" s="186">
        <v>175039</v>
      </c>
      <c r="F79" s="724">
        <f t="shared" si="1"/>
        <v>89.150054496745483</v>
      </c>
      <c r="G79" s="189">
        <f>E79/D79*100</f>
        <v>58.346333333333334</v>
      </c>
    </row>
  </sheetData>
  <mergeCells count="1">
    <mergeCell ref="A1:B1"/>
  </mergeCells>
  <pageMargins left="0.25" right="0.25" top="0.75" bottom="0.75" header="0.3" footer="0.3"/>
  <pageSetup paperSize="9" scale="9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116"/>
  <sheetViews>
    <sheetView workbookViewId="0">
      <selection activeCell="G10" sqref="G10"/>
    </sheetView>
  </sheetViews>
  <sheetFormatPr defaultRowHeight="14.4"/>
  <cols>
    <col min="1" max="1" width="7" customWidth="1"/>
    <col min="2" max="2" width="29.109375" customWidth="1"/>
    <col min="3" max="3" width="18.88671875" style="702" customWidth="1"/>
    <col min="4" max="5" width="17.44140625" customWidth="1"/>
    <col min="6" max="6" width="10.21875" customWidth="1"/>
    <col min="7" max="7" width="10.33203125" customWidth="1"/>
    <col min="8" max="8" width="12.6640625" bestFit="1" customWidth="1"/>
    <col min="10" max="10" width="17.44140625" customWidth="1"/>
  </cols>
  <sheetData>
    <row r="1" spans="1:8" ht="23.4">
      <c r="A1" s="770" t="s">
        <v>199</v>
      </c>
      <c r="B1" s="770"/>
      <c r="C1" s="770"/>
      <c r="D1" s="771"/>
      <c r="E1" s="771"/>
      <c r="F1" s="771"/>
      <c r="G1" s="771"/>
    </row>
    <row r="2" spans="1:8" ht="7.5" customHeight="1" thickBot="1"/>
    <row r="3" spans="1:8" ht="72.75" customHeight="1" thickBot="1">
      <c r="A3" s="510" t="s">
        <v>0</v>
      </c>
      <c r="B3" s="511" t="s">
        <v>200</v>
      </c>
      <c r="C3" s="752" t="s">
        <v>865</v>
      </c>
      <c r="D3" s="512" t="s">
        <v>594</v>
      </c>
      <c r="E3" s="611" t="s">
        <v>866</v>
      </c>
      <c r="F3" s="611" t="s">
        <v>811</v>
      </c>
      <c r="G3" s="512" t="s">
        <v>812</v>
      </c>
    </row>
    <row r="4" spans="1:8">
      <c r="A4" s="103">
        <v>1</v>
      </c>
      <c r="B4" s="104">
        <v>2</v>
      </c>
      <c r="C4" s="753">
        <v>3</v>
      </c>
      <c r="D4" s="103">
        <v>4</v>
      </c>
      <c r="E4" s="754">
        <v>5</v>
      </c>
      <c r="F4" s="754"/>
      <c r="G4" s="103">
        <v>6</v>
      </c>
    </row>
    <row r="5" spans="1:8" ht="34.799999999999997">
      <c r="A5" s="513"/>
      <c r="B5" s="514" t="s">
        <v>201</v>
      </c>
      <c r="C5" s="731">
        <f>C7+C96</f>
        <v>44657387</v>
      </c>
      <c r="D5" s="515">
        <f>D7+D96</f>
        <v>119000000</v>
      </c>
      <c r="E5" s="515">
        <f>E7+E96</f>
        <v>44663057.759999998</v>
      </c>
      <c r="F5" s="515">
        <f>E5/C5*100</f>
        <v>100.01269836947692</v>
      </c>
      <c r="G5" s="515">
        <f>E5/D5*100</f>
        <v>37.531981310924365</v>
      </c>
      <c r="H5" s="203"/>
    </row>
    <row r="6" spans="1:8" ht="17.399999999999999">
      <c r="A6" s="106"/>
      <c r="B6" s="107"/>
      <c r="C6" s="732"/>
      <c r="D6" s="108"/>
      <c r="E6" s="37"/>
      <c r="F6" s="37"/>
      <c r="G6" s="108"/>
    </row>
    <row r="7" spans="1:8" ht="16.8">
      <c r="A7" s="482">
        <v>3</v>
      </c>
      <c r="B7" s="483" t="s">
        <v>202</v>
      </c>
      <c r="C7" s="751">
        <f>C9+C21+C54+C61+C68+C76+C81</f>
        <v>33118153</v>
      </c>
      <c r="D7" s="484">
        <f>D9+D21+D54+D61+D68+D76+D81</f>
        <v>81550000</v>
      </c>
      <c r="E7" s="485">
        <f>E9+E21+E54+E61+E68+E76+E81</f>
        <v>30308215.390000001</v>
      </c>
      <c r="F7" s="485">
        <f>E7/C7*100</f>
        <v>91.515415699661744</v>
      </c>
      <c r="G7" s="484">
        <f>E7/D7*100</f>
        <v>37.165193611281424</v>
      </c>
    </row>
    <row r="8" spans="1:8" ht="16.8">
      <c r="A8" s="109"/>
      <c r="B8" s="110"/>
      <c r="C8" s="733"/>
      <c r="D8" s="111"/>
      <c r="E8" s="112"/>
      <c r="F8" s="112"/>
      <c r="G8" s="111"/>
    </row>
    <row r="9" spans="1:8" ht="15.6">
      <c r="A9" s="486">
        <v>31</v>
      </c>
      <c r="B9" s="487" t="s">
        <v>27</v>
      </c>
      <c r="C9" s="750">
        <f>C10+C14+C16</f>
        <v>8911285</v>
      </c>
      <c r="D9" s="488">
        <f>D10+D14+D16</f>
        <v>20475000</v>
      </c>
      <c r="E9" s="489">
        <f>E10+E14+E16</f>
        <v>9450601.6499999985</v>
      </c>
      <c r="F9" s="489">
        <f>E9/C9*100</f>
        <v>106.05206375960367</v>
      </c>
      <c r="G9" s="488">
        <f>E9/D9*100</f>
        <v>46.156784615384609</v>
      </c>
    </row>
    <row r="10" spans="1:8">
      <c r="A10" s="215">
        <v>311</v>
      </c>
      <c r="B10" s="259" t="s">
        <v>29</v>
      </c>
      <c r="C10" s="734">
        <f>C11+C12+C13</f>
        <v>7436214</v>
      </c>
      <c r="D10" s="80">
        <v>16770000</v>
      </c>
      <c r="E10" s="65">
        <f>E11+E12</f>
        <v>7965840.5499999998</v>
      </c>
      <c r="F10" s="65">
        <f>E10/C10*100</f>
        <v>107.12226073644464</v>
      </c>
      <c r="G10" s="80">
        <f>E10/D10*100</f>
        <v>47.500539952295767</v>
      </c>
    </row>
    <row r="11" spans="1:8">
      <c r="A11" s="215">
        <v>3111</v>
      </c>
      <c r="B11" s="259" t="s">
        <v>754</v>
      </c>
      <c r="C11" s="734">
        <v>7314878</v>
      </c>
      <c r="D11" s="80"/>
      <c r="E11" s="65">
        <v>7894334.5499999998</v>
      </c>
      <c r="F11" s="65">
        <f t="shared" ref="F11:F19" si="0">E11/C11*100</f>
        <v>107.92161605429374</v>
      </c>
      <c r="G11" s="80"/>
    </row>
    <row r="12" spans="1:8">
      <c r="A12" s="215">
        <v>3113</v>
      </c>
      <c r="B12" s="259" t="s">
        <v>802</v>
      </c>
      <c r="C12" s="734">
        <v>48926</v>
      </c>
      <c r="D12" s="80"/>
      <c r="E12" s="65">
        <v>71506</v>
      </c>
      <c r="F12" s="65">
        <f t="shared" si="0"/>
        <v>146.15133058087724</v>
      </c>
      <c r="G12" s="80"/>
    </row>
    <row r="13" spans="1:8">
      <c r="A13" s="215">
        <v>3114</v>
      </c>
      <c r="B13" s="259" t="s">
        <v>848</v>
      </c>
      <c r="C13" s="734">
        <v>72410</v>
      </c>
      <c r="D13" s="80"/>
      <c r="E13" s="65">
        <v>0</v>
      </c>
      <c r="F13" s="65">
        <f t="shared" si="0"/>
        <v>0</v>
      </c>
      <c r="G13" s="80"/>
    </row>
    <row r="14" spans="1:8">
      <c r="A14" s="215">
        <v>312</v>
      </c>
      <c r="B14" s="259" t="s">
        <v>31</v>
      </c>
      <c r="C14" s="734">
        <f>C15</f>
        <v>224738</v>
      </c>
      <c r="D14" s="80">
        <v>820000</v>
      </c>
      <c r="E14" s="65">
        <v>96871.06</v>
      </c>
      <c r="F14" s="65">
        <f t="shared" si="0"/>
        <v>43.10399665388141</v>
      </c>
      <c r="G14" s="80">
        <f>E14/D14*100</f>
        <v>11.813543902439024</v>
      </c>
    </row>
    <row r="15" spans="1:8">
      <c r="A15" s="215">
        <v>3121</v>
      </c>
      <c r="B15" s="259" t="s">
        <v>31</v>
      </c>
      <c r="C15" s="734">
        <v>224738</v>
      </c>
      <c r="D15" s="80"/>
      <c r="E15" s="65">
        <v>96871.06</v>
      </c>
      <c r="F15" s="65">
        <f t="shared" si="0"/>
        <v>43.10399665388141</v>
      </c>
      <c r="G15" s="80"/>
    </row>
    <row r="16" spans="1:8">
      <c r="A16" s="215">
        <v>313</v>
      </c>
      <c r="B16" s="259" t="s">
        <v>69</v>
      </c>
      <c r="C16" s="734">
        <f>C17+C18+C19</f>
        <v>1250333</v>
      </c>
      <c r="D16" s="80">
        <v>2885000</v>
      </c>
      <c r="E16" s="65">
        <f>E17+E18</f>
        <v>1387890.04</v>
      </c>
      <c r="F16" s="65">
        <f t="shared" si="0"/>
        <v>111.00163236513794</v>
      </c>
      <c r="G16" s="80">
        <f>E16/D16*100</f>
        <v>48.107107105719237</v>
      </c>
    </row>
    <row r="17" spans="1:7" ht="27">
      <c r="A17" s="215">
        <v>3131</v>
      </c>
      <c r="B17" s="749" t="s">
        <v>803</v>
      </c>
      <c r="C17" s="734">
        <v>91200</v>
      </c>
      <c r="D17" s="80"/>
      <c r="E17" s="65">
        <v>97173</v>
      </c>
      <c r="F17" s="65">
        <f t="shared" si="0"/>
        <v>106.54934210526316</v>
      </c>
      <c r="G17" s="80"/>
    </row>
    <row r="18" spans="1:7" ht="27">
      <c r="A18" s="215">
        <v>3132</v>
      </c>
      <c r="B18" s="749" t="s">
        <v>779</v>
      </c>
      <c r="C18" s="734">
        <v>1139673</v>
      </c>
      <c r="D18" s="80"/>
      <c r="E18" s="65">
        <v>1290717.04</v>
      </c>
      <c r="F18" s="65">
        <f t="shared" si="0"/>
        <v>113.25327879137261</v>
      </c>
      <c r="G18" s="80"/>
    </row>
    <row r="19" spans="1:7">
      <c r="A19" s="215">
        <v>3133</v>
      </c>
      <c r="B19" s="749" t="s">
        <v>849</v>
      </c>
      <c r="C19" s="734">
        <v>19460</v>
      </c>
      <c r="D19" s="80"/>
      <c r="E19" s="65"/>
      <c r="F19" s="65">
        <f t="shared" si="0"/>
        <v>0</v>
      </c>
      <c r="G19" s="80"/>
    </row>
    <row r="20" spans="1:7">
      <c r="A20" s="29"/>
      <c r="B20" s="113"/>
      <c r="C20" s="735"/>
      <c r="D20" s="26"/>
      <c r="E20" s="37"/>
      <c r="F20" s="37"/>
      <c r="G20" s="80"/>
    </row>
    <row r="21" spans="1:7" ht="15.6">
      <c r="A21" s="486">
        <v>32</v>
      </c>
      <c r="B21" s="490" t="s">
        <v>34</v>
      </c>
      <c r="C21" s="736">
        <f>C22+C27+C34+C44+C46</f>
        <v>8254104</v>
      </c>
      <c r="D21" s="488">
        <f>D22+D27+D34+D44+D46</f>
        <v>26183000</v>
      </c>
      <c r="E21" s="489">
        <f>E22+E27+E34+E44+E46</f>
        <v>8794633.3899999987</v>
      </c>
      <c r="F21" s="489">
        <f>E21/C21*100</f>
        <v>106.5486137562599</v>
      </c>
      <c r="G21" s="700">
        <f>E21/D21*100</f>
        <v>33.589097467822626</v>
      </c>
    </row>
    <row r="22" spans="1:7">
      <c r="A22" s="215">
        <v>321</v>
      </c>
      <c r="B22" s="259" t="s">
        <v>36</v>
      </c>
      <c r="C22" s="734">
        <f>C23+C24+C25+C26</f>
        <v>591062</v>
      </c>
      <c r="D22" s="80">
        <v>1285000</v>
      </c>
      <c r="E22" s="65">
        <f>E23+E24+E25+E26</f>
        <v>590281.56999999995</v>
      </c>
      <c r="F22" s="65">
        <f>E22/C22*100</f>
        <v>99.867961398296615</v>
      </c>
      <c r="G22" s="80">
        <f>E22/D22*100</f>
        <v>45.936308949416336</v>
      </c>
    </row>
    <row r="23" spans="1:7">
      <c r="A23" s="215">
        <v>3211</v>
      </c>
      <c r="B23" s="259" t="s">
        <v>756</v>
      </c>
      <c r="C23" s="734">
        <v>16095</v>
      </c>
      <c r="D23" s="80"/>
      <c r="E23" s="65">
        <v>15744</v>
      </c>
      <c r="F23" s="65">
        <f t="shared" ref="F23:F52" si="1">E23/C23*100</f>
        <v>97.819198508853674</v>
      </c>
      <c r="G23" s="80"/>
    </row>
    <row r="24" spans="1:7">
      <c r="A24" s="215">
        <v>3212</v>
      </c>
      <c r="B24" s="259" t="s">
        <v>850</v>
      </c>
      <c r="C24" s="734">
        <v>549647</v>
      </c>
      <c r="D24" s="80"/>
      <c r="E24" s="65">
        <v>551718.56999999995</v>
      </c>
      <c r="F24" s="65">
        <f t="shared" si="1"/>
        <v>100.3768909863967</v>
      </c>
      <c r="G24" s="80"/>
    </row>
    <row r="25" spans="1:7" ht="27">
      <c r="A25" s="215">
        <v>3213</v>
      </c>
      <c r="B25" s="749" t="s">
        <v>758</v>
      </c>
      <c r="C25" s="734">
        <v>21310</v>
      </c>
      <c r="D25" s="80"/>
      <c r="E25" s="65">
        <v>18642</v>
      </c>
      <c r="F25" s="65">
        <f t="shared" si="1"/>
        <v>87.480056311590801</v>
      </c>
      <c r="G25" s="80"/>
    </row>
    <row r="26" spans="1:7" ht="27">
      <c r="A26" s="215">
        <v>3214</v>
      </c>
      <c r="B26" s="749" t="s">
        <v>851</v>
      </c>
      <c r="C26" s="734">
        <v>4010</v>
      </c>
      <c r="D26" s="80"/>
      <c r="E26" s="65">
        <v>4177</v>
      </c>
      <c r="F26" s="65">
        <f t="shared" si="1"/>
        <v>104.16458852867831</v>
      </c>
      <c r="G26" s="80"/>
    </row>
    <row r="27" spans="1:7">
      <c r="A27" s="215">
        <v>322</v>
      </c>
      <c r="B27" s="259" t="s">
        <v>38</v>
      </c>
      <c r="C27" s="734">
        <f>C28+C29+C30+C31+C32+C33</f>
        <v>2491118</v>
      </c>
      <c r="D27" s="80">
        <v>4510000</v>
      </c>
      <c r="E27" s="65">
        <f>E28+E29+E30+E31+E32+E33</f>
        <v>2525496.64</v>
      </c>
      <c r="F27" s="65">
        <f t="shared" si="1"/>
        <v>101.38004863679681</v>
      </c>
      <c r="G27" s="80">
        <f>E27/D27*100</f>
        <v>55.997708203991138</v>
      </c>
    </row>
    <row r="28" spans="1:7" ht="27">
      <c r="A28" s="215">
        <v>3221</v>
      </c>
      <c r="B28" s="260" t="s">
        <v>780</v>
      </c>
      <c r="C28" s="734">
        <v>251625</v>
      </c>
      <c r="D28" s="80"/>
      <c r="E28" s="65">
        <v>255540</v>
      </c>
      <c r="F28" s="65">
        <f t="shared" si="1"/>
        <v>101.5558867362146</v>
      </c>
      <c r="G28" s="80"/>
    </row>
    <row r="29" spans="1:7">
      <c r="A29" s="215">
        <v>3222</v>
      </c>
      <c r="B29" s="260" t="s">
        <v>795</v>
      </c>
      <c r="C29" s="734">
        <v>436360</v>
      </c>
      <c r="D29" s="80"/>
      <c r="E29" s="65">
        <v>278511</v>
      </c>
      <c r="F29" s="65">
        <f t="shared" si="1"/>
        <v>63.825969383078196</v>
      </c>
      <c r="G29" s="80"/>
    </row>
    <row r="30" spans="1:7">
      <c r="A30" s="215">
        <v>3223</v>
      </c>
      <c r="B30" s="260" t="s">
        <v>715</v>
      </c>
      <c r="C30" s="734">
        <v>1632122</v>
      </c>
      <c r="D30" s="80"/>
      <c r="E30" s="65">
        <v>1868585</v>
      </c>
      <c r="F30" s="65">
        <f t="shared" si="1"/>
        <v>114.48807135741079</v>
      </c>
      <c r="G30" s="80"/>
    </row>
    <row r="31" spans="1:7" ht="27">
      <c r="A31" s="215">
        <v>3224</v>
      </c>
      <c r="B31" s="260" t="s">
        <v>796</v>
      </c>
      <c r="C31" s="734">
        <v>106758</v>
      </c>
      <c r="D31" s="80"/>
      <c r="E31" s="65">
        <v>63957.64</v>
      </c>
      <c r="F31" s="65">
        <f t="shared" si="1"/>
        <v>59.908990426946929</v>
      </c>
      <c r="G31" s="80"/>
    </row>
    <row r="32" spans="1:7">
      <c r="A32" s="215">
        <v>3225</v>
      </c>
      <c r="B32" s="260" t="s">
        <v>797</v>
      </c>
      <c r="C32" s="734">
        <v>28106</v>
      </c>
      <c r="D32" s="80"/>
      <c r="E32" s="65">
        <v>25571</v>
      </c>
      <c r="F32" s="65">
        <f t="shared" si="1"/>
        <v>90.980573543015737</v>
      </c>
      <c r="G32" s="80"/>
    </row>
    <row r="33" spans="1:7" ht="27">
      <c r="A33" s="215">
        <v>3227</v>
      </c>
      <c r="B33" s="260" t="s">
        <v>762</v>
      </c>
      <c r="C33" s="734">
        <v>36147</v>
      </c>
      <c r="D33" s="80"/>
      <c r="E33" s="65">
        <v>33332</v>
      </c>
      <c r="F33" s="65">
        <f t="shared" si="1"/>
        <v>92.212355105541263</v>
      </c>
      <c r="G33" s="80"/>
    </row>
    <row r="34" spans="1:7">
      <c r="A34" s="215">
        <v>323</v>
      </c>
      <c r="B34" s="259" t="s">
        <v>40</v>
      </c>
      <c r="C34" s="734">
        <f>SUM(C35:C43)</f>
        <v>4213268</v>
      </c>
      <c r="D34" s="80">
        <v>17768000</v>
      </c>
      <c r="E34" s="65">
        <f>E35+E36+E37+E38+E39+E40+E41+E42+E43</f>
        <v>4712336.1899999995</v>
      </c>
      <c r="F34" s="65">
        <f t="shared" si="1"/>
        <v>111.84515653881975</v>
      </c>
      <c r="G34" s="80">
        <f>E34/D34*100</f>
        <v>26.521477881584872</v>
      </c>
    </row>
    <row r="35" spans="1:7">
      <c r="A35" s="215">
        <v>3231</v>
      </c>
      <c r="B35" s="259" t="s">
        <v>763</v>
      </c>
      <c r="C35" s="734">
        <v>117793</v>
      </c>
      <c r="D35" s="80"/>
      <c r="E35" s="65">
        <v>118226</v>
      </c>
      <c r="F35" s="65">
        <f t="shared" si="1"/>
        <v>100.36759399964343</v>
      </c>
      <c r="G35" s="80"/>
    </row>
    <row r="36" spans="1:7" ht="27">
      <c r="A36" s="215">
        <v>3232</v>
      </c>
      <c r="B36" s="260" t="s">
        <v>716</v>
      </c>
      <c r="C36" s="734">
        <v>1662187</v>
      </c>
      <c r="D36" s="80"/>
      <c r="E36" s="65">
        <v>1964161</v>
      </c>
      <c r="F36" s="65">
        <f t="shared" si="1"/>
        <v>118.1672699882745</v>
      </c>
      <c r="G36" s="80"/>
    </row>
    <row r="37" spans="1:7">
      <c r="A37" s="215">
        <v>3233</v>
      </c>
      <c r="B37" s="259" t="s">
        <v>718</v>
      </c>
      <c r="C37" s="734">
        <v>119655</v>
      </c>
      <c r="D37" s="80"/>
      <c r="E37" s="65">
        <v>102078</v>
      </c>
      <c r="F37" s="65">
        <f t="shared" si="1"/>
        <v>85.310267017675827</v>
      </c>
      <c r="G37" s="80"/>
    </row>
    <row r="38" spans="1:7">
      <c r="A38" s="215">
        <v>3234</v>
      </c>
      <c r="B38" s="259" t="s">
        <v>717</v>
      </c>
      <c r="C38" s="734">
        <v>831491</v>
      </c>
      <c r="D38" s="80"/>
      <c r="E38" s="65">
        <v>1262753.19</v>
      </c>
      <c r="F38" s="65">
        <f t="shared" si="1"/>
        <v>151.86612843674797</v>
      </c>
      <c r="G38" s="80"/>
    </row>
    <row r="39" spans="1:7">
      <c r="A39" s="215">
        <v>3235</v>
      </c>
      <c r="B39" s="259" t="s">
        <v>729</v>
      </c>
      <c r="C39" s="734">
        <v>254662</v>
      </c>
      <c r="D39" s="80"/>
      <c r="E39" s="65">
        <v>259732</v>
      </c>
      <c r="F39" s="65">
        <f t="shared" si="1"/>
        <v>101.99087417832264</v>
      </c>
      <c r="G39" s="80"/>
    </row>
    <row r="40" spans="1:7">
      <c r="A40" s="215">
        <v>3236</v>
      </c>
      <c r="B40" s="259" t="s">
        <v>799</v>
      </c>
      <c r="C40" s="734">
        <v>23014</v>
      </c>
      <c r="D40" s="80"/>
      <c r="E40" s="65">
        <v>17218</v>
      </c>
      <c r="F40" s="65">
        <f t="shared" si="1"/>
        <v>74.815329799252623</v>
      </c>
      <c r="G40" s="80"/>
    </row>
    <row r="41" spans="1:7">
      <c r="A41" s="215">
        <v>3237</v>
      </c>
      <c r="B41" s="259" t="s">
        <v>726</v>
      </c>
      <c r="C41" s="734">
        <v>727841</v>
      </c>
      <c r="D41" s="80"/>
      <c r="E41" s="65">
        <v>508194</v>
      </c>
      <c r="F41" s="65">
        <f t="shared" si="1"/>
        <v>69.822117742748759</v>
      </c>
      <c r="G41" s="80"/>
    </row>
    <row r="42" spans="1:7">
      <c r="A42" s="215">
        <v>3238</v>
      </c>
      <c r="B42" s="259" t="s">
        <v>724</v>
      </c>
      <c r="C42" s="734">
        <v>67001</v>
      </c>
      <c r="D42" s="80"/>
      <c r="E42" s="65">
        <v>83037</v>
      </c>
      <c r="F42" s="65">
        <f t="shared" si="1"/>
        <v>123.93397113475919</v>
      </c>
      <c r="G42" s="80"/>
    </row>
    <row r="43" spans="1:7">
      <c r="A43" s="215">
        <v>3239</v>
      </c>
      <c r="B43" s="259" t="s">
        <v>764</v>
      </c>
      <c r="C43" s="734">
        <v>409624</v>
      </c>
      <c r="D43" s="80"/>
      <c r="E43" s="65">
        <v>396937</v>
      </c>
      <c r="F43" s="65">
        <f t="shared" si="1"/>
        <v>96.902769368982291</v>
      </c>
      <c r="G43" s="80"/>
    </row>
    <row r="44" spans="1:7" ht="27">
      <c r="A44" s="215">
        <v>324</v>
      </c>
      <c r="B44" s="260" t="s">
        <v>61</v>
      </c>
      <c r="C44" s="737">
        <f>C45</f>
        <v>12912</v>
      </c>
      <c r="D44" s="80">
        <v>10000</v>
      </c>
      <c r="E44" s="65">
        <v>0</v>
      </c>
      <c r="F44" s="65">
        <f t="shared" si="1"/>
        <v>0</v>
      </c>
      <c r="G44" s="80">
        <f>E44/D44*100</f>
        <v>0</v>
      </c>
    </row>
    <row r="45" spans="1:7" ht="27">
      <c r="A45" s="215">
        <v>3241</v>
      </c>
      <c r="B45" s="260" t="s">
        <v>227</v>
      </c>
      <c r="C45" s="737">
        <v>12912</v>
      </c>
      <c r="D45" s="80"/>
      <c r="E45" s="65">
        <v>0</v>
      </c>
      <c r="F45" s="65">
        <f t="shared" si="1"/>
        <v>0</v>
      </c>
      <c r="G45" s="80"/>
    </row>
    <row r="46" spans="1:7">
      <c r="A46" s="215">
        <v>329</v>
      </c>
      <c r="B46" s="260" t="s">
        <v>203</v>
      </c>
      <c r="C46" s="737">
        <f>SUM(C47:C52)</f>
        <v>945744</v>
      </c>
      <c r="D46" s="80">
        <v>2610000</v>
      </c>
      <c r="E46" s="65">
        <f>E47+E48+E49+E50+E51+E52</f>
        <v>966518.99</v>
      </c>
      <c r="F46" s="65">
        <f t="shared" si="1"/>
        <v>102.19668218883757</v>
      </c>
      <c r="G46" s="80">
        <f>E46/D46*100</f>
        <v>37.031378927203065</v>
      </c>
    </row>
    <row r="47" spans="1:7" ht="27">
      <c r="A47" s="215">
        <v>3291</v>
      </c>
      <c r="B47" s="260" t="s">
        <v>852</v>
      </c>
      <c r="C47" s="737">
        <v>233443</v>
      </c>
      <c r="D47" s="80"/>
      <c r="E47" s="65">
        <v>255078</v>
      </c>
      <c r="F47" s="65">
        <f t="shared" si="1"/>
        <v>109.26778699725415</v>
      </c>
      <c r="G47" s="80"/>
    </row>
    <row r="48" spans="1:7">
      <c r="A48" s="215">
        <v>3292</v>
      </c>
      <c r="B48" s="260" t="s">
        <v>766</v>
      </c>
      <c r="C48" s="737">
        <v>128220</v>
      </c>
      <c r="D48" s="80"/>
      <c r="E48" s="65">
        <v>126562</v>
      </c>
      <c r="F48" s="65">
        <f t="shared" si="1"/>
        <v>98.706909998440182</v>
      </c>
      <c r="G48" s="80"/>
    </row>
    <row r="49" spans="1:7">
      <c r="A49" s="215">
        <v>3293</v>
      </c>
      <c r="B49" s="260" t="s">
        <v>767</v>
      </c>
      <c r="C49" s="737">
        <v>99316</v>
      </c>
      <c r="D49" s="80"/>
      <c r="E49" s="65">
        <v>110765</v>
      </c>
      <c r="F49" s="65">
        <f t="shared" si="1"/>
        <v>111.52785049740224</v>
      </c>
      <c r="G49" s="80"/>
    </row>
    <row r="50" spans="1:7">
      <c r="A50" s="215">
        <v>3295</v>
      </c>
      <c r="B50" s="260" t="s">
        <v>768</v>
      </c>
      <c r="C50" s="737">
        <v>4627</v>
      </c>
      <c r="D50" s="80"/>
      <c r="E50" s="65">
        <v>6806.99</v>
      </c>
      <c r="F50" s="65">
        <f t="shared" si="1"/>
        <v>147.11454506159498</v>
      </c>
      <c r="G50" s="80"/>
    </row>
    <row r="51" spans="1:7">
      <c r="A51" s="215">
        <v>3296</v>
      </c>
      <c r="B51" s="260" t="s">
        <v>725</v>
      </c>
      <c r="C51" s="737">
        <v>3175</v>
      </c>
      <c r="D51" s="80"/>
      <c r="E51" s="65">
        <v>9791</v>
      </c>
      <c r="F51" s="65">
        <f t="shared" si="1"/>
        <v>308.37795275590548</v>
      </c>
      <c r="G51" s="80"/>
    </row>
    <row r="52" spans="1:7" ht="27">
      <c r="A52" s="215">
        <v>3299</v>
      </c>
      <c r="B52" s="260" t="s">
        <v>43</v>
      </c>
      <c r="C52" s="737">
        <v>476963</v>
      </c>
      <c r="D52" s="80"/>
      <c r="E52" s="65">
        <v>457516</v>
      </c>
      <c r="F52" s="65">
        <f t="shared" si="1"/>
        <v>95.922744531546471</v>
      </c>
      <c r="G52" s="80"/>
    </row>
    <row r="53" spans="1:7">
      <c r="A53" s="29"/>
      <c r="B53" s="114"/>
      <c r="C53" s="738"/>
      <c r="D53" s="26"/>
      <c r="E53" s="37"/>
      <c r="F53" s="37"/>
      <c r="G53" s="80"/>
    </row>
    <row r="54" spans="1:7" ht="15.6">
      <c r="A54" s="486">
        <v>34</v>
      </c>
      <c r="B54" s="490" t="s">
        <v>44</v>
      </c>
      <c r="C54" s="736">
        <f>C55</f>
        <v>106407</v>
      </c>
      <c r="D54" s="488">
        <v>225000</v>
      </c>
      <c r="E54" s="489">
        <f>E55</f>
        <v>74388.240000000005</v>
      </c>
      <c r="F54" s="489">
        <f>E54/C54*100</f>
        <v>69.909160111646798</v>
      </c>
      <c r="G54" s="700">
        <f>E54/D54*100</f>
        <v>33.061440000000005</v>
      </c>
    </row>
    <row r="55" spans="1:7">
      <c r="A55" s="215">
        <v>343</v>
      </c>
      <c r="B55" s="260" t="s">
        <v>46</v>
      </c>
      <c r="C55" s="737">
        <f>C56+C57+C58</f>
        <v>106407</v>
      </c>
      <c r="D55" s="80">
        <v>225000</v>
      </c>
      <c r="E55" s="65">
        <f>E56+E57+E58+E59</f>
        <v>74388.240000000005</v>
      </c>
      <c r="F55" s="65">
        <f>E55/C55*100</f>
        <v>69.909160111646798</v>
      </c>
      <c r="G55" s="80">
        <f>E55/D55*100</f>
        <v>33.061440000000005</v>
      </c>
    </row>
    <row r="56" spans="1:7" ht="27">
      <c r="A56" s="215">
        <v>3431</v>
      </c>
      <c r="B56" s="260" t="s">
        <v>769</v>
      </c>
      <c r="C56" s="737">
        <v>69230</v>
      </c>
      <c r="D56" s="80"/>
      <c r="E56" s="65">
        <v>69038</v>
      </c>
      <c r="F56" s="65">
        <f t="shared" ref="F56:F58" si="2">E56/C56*100</f>
        <v>99.722663585150954</v>
      </c>
      <c r="G56" s="80"/>
    </row>
    <row r="57" spans="1:7">
      <c r="A57" s="215">
        <v>3432</v>
      </c>
      <c r="B57" s="260" t="s">
        <v>853</v>
      </c>
      <c r="C57" s="737">
        <v>2177</v>
      </c>
      <c r="D57" s="80"/>
      <c r="E57" s="65">
        <v>0</v>
      </c>
      <c r="F57" s="65">
        <f t="shared" si="2"/>
        <v>0</v>
      </c>
      <c r="G57" s="80"/>
    </row>
    <row r="58" spans="1:7">
      <c r="A58" s="215">
        <v>3433</v>
      </c>
      <c r="B58" s="260" t="s">
        <v>770</v>
      </c>
      <c r="C58" s="737">
        <v>35000</v>
      </c>
      <c r="D58" s="80"/>
      <c r="E58" s="65">
        <v>152.24</v>
      </c>
      <c r="F58" s="65">
        <f t="shared" si="2"/>
        <v>0.43497142857142856</v>
      </c>
      <c r="G58" s="80"/>
    </row>
    <row r="59" spans="1:7" ht="27">
      <c r="A59" s="215">
        <v>3434</v>
      </c>
      <c r="B59" s="260" t="s">
        <v>60</v>
      </c>
      <c r="C59" s="737">
        <v>0</v>
      </c>
      <c r="D59" s="80"/>
      <c r="E59" s="65">
        <v>5198</v>
      </c>
      <c r="F59" s="65"/>
      <c r="G59" s="80"/>
    </row>
    <row r="60" spans="1:7">
      <c r="A60" s="115"/>
      <c r="B60" s="116"/>
      <c r="C60" s="739"/>
      <c r="D60" s="33"/>
      <c r="E60" s="37"/>
      <c r="F60" s="37"/>
      <c r="G60" s="80"/>
    </row>
    <row r="61" spans="1:7" ht="15.6">
      <c r="A61" s="486">
        <v>35</v>
      </c>
      <c r="B61" s="491" t="s">
        <v>48</v>
      </c>
      <c r="C61" s="740">
        <f>C62+C64</f>
        <v>791355</v>
      </c>
      <c r="D61" s="488">
        <f>D62+D64</f>
        <v>1170000</v>
      </c>
      <c r="E61" s="489">
        <f>E62+E64</f>
        <v>744077.52</v>
      </c>
      <c r="F61" s="489">
        <f>E61/C61*100</f>
        <v>94.025755823871719</v>
      </c>
      <c r="G61" s="700">
        <f>E61/D61*100</f>
        <v>63.596369230769234</v>
      </c>
    </row>
    <row r="62" spans="1:7" ht="30.75" customHeight="1">
      <c r="A62" s="63">
        <v>351</v>
      </c>
      <c r="B62" s="261" t="s">
        <v>204</v>
      </c>
      <c r="C62" s="741">
        <f>C63</f>
        <v>30000</v>
      </c>
      <c r="D62" s="80">
        <v>120000</v>
      </c>
      <c r="E62" s="65">
        <v>30000</v>
      </c>
      <c r="F62" s="65">
        <f>E62/C62*100</f>
        <v>100</v>
      </c>
      <c r="G62" s="80">
        <f>E62/D62*100</f>
        <v>25</v>
      </c>
    </row>
    <row r="63" spans="1:7" ht="30.75" customHeight="1">
      <c r="A63" s="63">
        <v>3512</v>
      </c>
      <c r="B63" s="261" t="s">
        <v>204</v>
      </c>
      <c r="C63" s="741">
        <v>30000</v>
      </c>
      <c r="D63" s="80"/>
      <c r="E63" s="65">
        <v>30000</v>
      </c>
      <c r="F63" s="65">
        <f t="shared" ref="F63:F66" si="3">E63/C63*100</f>
        <v>100</v>
      </c>
      <c r="G63" s="80"/>
    </row>
    <row r="64" spans="1:7" ht="53.4">
      <c r="A64" s="63">
        <v>352</v>
      </c>
      <c r="B64" s="261" t="s">
        <v>205</v>
      </c>
      <c r="C64" s="741">
        <f>C65+C66</f>
        <v>761355</v>
      </c>
      <c r="D64" s="80">
        <v>1050000</v>
      </c>
      <c r="E64" s="65">
        <v>714077.52</v>
      </c>
      <c r="F64" s="65">
        <f t="shared" si="3"/>
        <v>93.790350099493665</v>
      </c>
      <c r="G64" s="80">
        <f>E64/D64*100</f>
        <v>68.007382857142858</v>
      </c>
    </row>
    <row r="65" spans="1:7" ht="53.4">
      <c r="A65" s="63">
        <v>3522</v>
      </c>
      <c r="B65" s="261" t="s">
        <v>205</v>
      </c>
      <c r="C65" s="741">
        <v>65000</v>
      </c>
      <c r="D65" s="80"/>
      <c r="E65" s="65">
        <v>0</v>
      </c>
      <c r="F65" s="65">
        <f t="shared" si="3"/>
        <v>0</v>
      </c>
      <c r="G65" s="80"/>
    </row>
    <row r="66" spans="1:7" ht="27">
      <c r="A66" s="63">
        <v>3523</v>
      </c>
      <c r="B66" s="261" t="s">
        <v>728</v>
      </c>
      <c r="C66" s="741">
        <v>696355</v>
      </c>
      <c r="D66" s="80"/>
      <c r="E66" s="65">
        <v>714077.52</v>
      </c>
      <c r="F66" s="65">
        <f t="shared" si="3"/>
        <v>102.54504096330177</v>
      </c>
      <c r="G66" s="80"/>
    </row>
    <row r="67" spans="1:7">
      <c r="A67" s="39"/>
      <c r="B67" s="117"/>
      <c r="C67" s="742"/>
      <c r="D67" s="33"/>
      <c r="E67" s="37"/>
      <c r="F67" s="37"/>
      <c r="G67" s="80"/>
    </row>
    <row r="68" spans="1:7" ht="46.8">
      <c r="A68" s="492">
        <v>36</v>
      </c>
      <c r="B68" s="493" t="s">
        <v>206</v>
      </c>
      <c r="C68" s="743">
        <f>C69+C70+C73</f>
        <v>301022</v>
      </c>
      <c r="D68" s="488">
        <f>D69+D70+D73</f>
        <v>2350000</v>
      </c>
      <c r="E68" s="494">
        <f>E69+E70+E73</f>
        <v>639663.92000000004</v>
      </c>
      <c r="F68" s="494">
        <f>E68/C68*100</f>
        <v>212.49739886121279</v>
      </c>
      <c r="G68" s="700">
        <f>E68/D68*100</f>
        <v>27.219741276595748</v>
      </c>
    </row>
    <row r="69" spans="1:7" ht="27">
      <c r="A69" s="599">
        <v>363</v>
      </c>
      <c r="B69" s="600" t="s">
        <v>507</v>
      </c>
      <c r="C69" s="744">
        <v>0</v>
      </c>
      <c r="D69" s="505">
        <v>2050000</v>
      </c>
      <c r="E69" s="609">
        <v>0</v>
      </c>
      <c r="F69" s="609"/>
      <c r="G69" s="80">
        <f>E69/D69*100</f>
        <v>0</v>
      </c>
    </row>
    <row r="70" spans="1:7" ht="30" customHeight="1">
      <c r="A70" s="63">
        <v>366</v>
      </c>
      <c r="B70" s="261" t="s">
        <v>207</v>
      </c>
      <c r="C70" s="741">
        <f>C71</f>
        <v>19000</v>
      </c>
      <c r="D70" s="80">
        <v>150000</v>
      </c>
      <c r="E70" s="609">
        <f>E71+E72</f>
        <v>391270.5</v>
      </c>
      <c r="F70" s="609">
        <f t="shared" ref="F70:F74" si="4">E70/C70*100</f>
        <v>2059.3184210526315</v>
      </c>
      <c r="G70" s="80">
        <f>E70/D70*100</f>
        <v>260.84699999999998</v>
      </c>
    </row>
    <row r="71" spans="1:7" ht="30" customHeight="1">
      <c r="A71" s="63">
        <v>3661</v>
      </c>
      <c r="B71" s="261" t="s">
        <v>786</v>
      </c>
      <c r="C71" s="741">
        <v>19000</v>
      </c>
      <c r="D71" s="80"/>
      <c r="E71" s="609">
        <v>80990</v>
      </c>
      <c r="F71" s="609">
        <f t="shared" si="4"/>
        <v>426.26315789473682</v>
      </c>
      <c r="G71" s="80"/>
    </row>
    <row r="72" spans="1:7" ht="30" customHeight="1">
      <c r="A72" s="63">
        <v>3662</v>
      </c>
      <c r="B72" s="261" t="s">
        <v>774</v>
      </c>
      <c r="C72" s="741">
        <v>0</v>
      </c>
      <c r="D72" s="80"/>
      <c r="E72" s="609">
        <v>310280.5</v>
      </c>
      <c r="F72" s="609"/>
      <c r="G72" s="80"/>
    </row>
    <row r="73" spans="1:7" ht="30" customHeight="1">
      <c r="A73" s="63">
        <v>368</v>
      </c>
      <c r="B73" s="261" t="s">
        <v>365</v>
      </c>
      <c r="C73" s="741">
        <f>C74</f>
        <v>282022</v>
      </c>
      <c r="D73" s="80">
        <v>150000</v>
      </c>
      <c r="E73" s="609">
        <v>248393.42</v>
      </c>
      <c r="F73" s="609">
        <f t="shared" si="4"/>
        <v>88.075901879995172</v>
      </c>
      <c r="G73" s="80">
        <f>E73/D73*100</f>
        <v>165.59561333333335</v>
      </c>
    </row>
    <row r="74" spans="1:7" ht="30" customHeight="1">
      <c r="A74" s="63">
        <v>3681</v>
      </c>
      <c r="B74" s="261" t="s">
        <v>743</v>
      </c>
      <c r="C74" s="741">
        <v>282022</v>
      </c>
      <c r="D74" s="80"/>
      <c r="E74" s="609">
        <v>248393.42</v>
      </c>
      <c r="F74" s="609">
        <f t="shared" si="4"/>
        <v>88.075901879995172</v>
      </c>
      <c r="G74" s="80"/>
    </row>
    <row r="75" spans="1:7" ht="17.25" customHeight="1">
      <c r="A75" s="30"/>
      <c r="B75" s="118"/>
      <c r="C75" s="745"/>
      <c r="D75" s="32"/>
      <c r="E75" s="84"/>
      <c r="F75" s="84"/>
      <c r="G75" s="80"/>
    </row>
    <row r="76" spans="1:7" ht="28.5" customHeight="1">
      <c r="A76" s="486">
        <v>37</v>
      </c>
      <c r="B76" s="491" t="s">
        <v>208</v>
      </c>
      <c r="C76" s="740">
        <f>C77</f>
        <v>3729349</v>
      </c>
      <c r="D76" s="488">
        <v>9850000</v>
      </c>
      <c r="E76" s="489">
        <f>E77</f>
        <v>3024620.48</v>
      </c>
      <c r="F76" s="489">
        <f>E76/C76*100</f>
        <v>81.103175916225595</v>
      </c>
      <c r="G76" s="700">
        <f>E76/D76*100</f>
        <v>30.706806903553304</v>
      </c>
    </row>
    <row r="77" spans="1:7" ht="27">
      <c r="A77" s="63">
        <v>372</v>
      </c>
      <c r="B77" s="261" t="s">
        <v>208</v>
      </c>
      <c r="C77" s="741">
        <f>C78+C79</f>
        <v>3729349</v>
      </c>
      <c r="D77" s="80">
        <v>9850000</v>
      </c>
      <c r="E77" s="65">
        <f>E78+E79</f>
        <v>3024620.48</v>
      </c>
      <c r="F77" s="65">
        <f>E77/C77*100</f>
        <v>81.103175916225595</v>
      </c>
      <c r="G77" s="80">
        <f>E77/D77*100</f>
        <v>30.706806903553304</v>
      </c>
    </row>
    <row r="78" spans="1:7" ht="27">
      <c r="A78" s="63">
        <v>3721</v>
      </c>
      <c r="B78" s="261" t="s">
        <v>783</v>
      </c>
      <c r="C78" s="741">
        <v>2280918</v>
      </c>
      <c r="D78" s="80"/>
      <c r="E78" s="65">
        <v>2198165.48</v>
      </c>
      <c r="F78" s="65">
        <f t="shared" ref="F78:F79" si="5">E78/C78*100</f>
        <v>96.371964270526163</v>
      </c>
      <c r="G78" s="80"/>
    </row>
    <row r="79" spans="1:7" ht="27">
      <c r="A79" s="63">
        <v>3722</v>
      </c>
      <c r="B79" s="261" t="s">
        <v>783</v>
      </c>
      <c r="C79" s="741">
        <v>1448431</v>
      </c>
      <c r="D79" s="80"/>
      <c r="E79" s="65">
        <v>826455</v>
      </c>
      <c r="F79" s="65">
        <f t="shared" si="5"/>
        <v>57.058637933046171</v>
      </c>
      <c r="G79" s="80"/>
    </row>
    <row r="80" spans="1:7">
      <c r="A80" s="39"/>
      <c r="B80" s="117"/>
      <c r="C80" s="742"/>
      <c r="D80" s="33"/>
      <c r="E80" s="37"/>
      <c r="F80" s="37"/>
      <c r="G80" s="80"/>
    </row>
    <row r="81" spans="1:7" ht="15.6">
      <c r="A81" s="486">
        <v>38</v>
      </c>
      <c r="B81" s="491" t="s">
        <v>49</v>
      </c>
      <c r="C81" s="740">
        <f>C82+C86+C90+C92+C93</f>
        <v>11024631</v>
      </c>
      <c r="D81" s="488">
        <f>D82+D86+D92+D93</f>
        <v>21297000</v>
      </c>
      <c r="E81" s="489">
        <f>E82+E86+E90+E92+E93</f>
        <v>7580230.1900000004</v>
      </c>
      <c r="F81" s="489">
        <f>E81/C81*100</f>
        <v>68.757223620454965</v>
      </c>
      <c r="G81" s="700">
        <f>E81/D81*100</f>
        <v>35.592948255622858</v>
      </c>
    </row>
    <row r="82" spans="1:7">
      <c r="A82" s="63">
        <v>381</v>
      </c>
      <c r="B82" s="261" t="s">
        <v>50</v>
      </c>
      <c r="C82" s="741">
        <f>C83+C84+C85</f>
        <v>6481543</v>
      </c>
      <c r="D82" s="80">
        <v>11819000</v>
      </c>
      <c r="E82" s="65">
        <v>4997343.45</v>
      </c>
      <c r="F82" s="65">
        <f>E82/C82*100</f>
        <v>77.101138571479041</v>
      </c>
      <c r="G82" s="80">
        <f>E82/D82*100</f>
        <v>42.282286572468067</v>
      </c>
    </row>
    <row r="83" spans="1:7">
      <c r="A83" s="63">
        <v>3811</v>
      </c>
      <c r="B83" s="261" t="s">
        <v>773</v>
      </c>
      <c r="C83" s="741">
        <v>5714711</v>
      </c>
      <c r="D83" s="80"/>
      <c r="E83" s="65">
        <v>4997343.45</v>
      </c>
      <c r="F83" s="65">
        <f t="shared" ref="F83:F94" si="6">E83/C83*100</f>
        <v>87.447002131866341</v>
      </c>
      <c r="G83" s="80"/>
    </row>
    <row r="84" spans="1:7">
      <c r="A84" s="63">
        <v>3812</v>
      </c>
      <c r="B84" s="261" t="s">
        <v>854</v>
      </c>
      <c r="C84" s="741">
        <v>2995</v>
      </c>
      <c r="D84" s="80"/>
      <c r="E84" s="65"/>
      <c r="F84" s="65">
        <f t="shared" si="6"/>
        <v>0</v>
      </c>
      <c r="G84" s="80"/>
    </row>
    <row r="85" spans="1:7">
      <c r="A85" s="63">
        <v>3813</v>
      </c>
      <c r="B85" s="261" t="s">
        <v>855</v>
      </c>
      <c r="C85" s="741">
        <v>763837</v>
      </c>
      <c r="D85" s="80"/>
      <c r="E85" s="65"/>
      <c r="F85" s="65">
        <f t="shared" si="6"/>
        <v>0</v>
      </c>
      <c r="G85" s="80"/>
    </row>
    <row r="86" spans="1:7">
      <c r="A86" s="63">
        <v>382</v>
      </c>
      <c r="B86" s="261" t="s">
        <v>51</v>
      </c>
      <c r="C86" s="741">
        <f>C87+C88</f>
        <v>3288252</v>
      </c>
      <c r="D86" s="80">
        <v>4678000</v>
      </c>
      <c r="E86" s="65">
        <f>E87+E89</f>
        <v>1081511.03</v>
      </c>
      <c r="F86" s="65">
        <f t="shared" si="6"/>
        <v>32.890150450756209</v>
      </c>
      <c r="G86" s="80">
        <f>E86/D86*100</f>
        <v>23.119089995724671</v>
      </c>
    </row>
    <row r="87" spans="1:7" ht="27">
      <c r="A87" s="63">
        <v>3821</v>
      </c>
      <c r="B87" s="261" t="s">
        <v>730</v>
      </c>
      <c r="C87" s="741">
        <v>238209</v>
      </c>
      <c r="D87" s="80"/>
      <c r="E87" s="65">
        <v>644351.03</v>
      </c>
      <c r="F87" s="65">
        <f t="shared" si="6"/>
        <v>270.49818856550343</v>
      </c>
      <c r="G87" s="80"/>
    </row>
    <row r="88" spans="1:7" ht="27">
      <c r="A88" s="63">
        <v>3822</v>
      </c>
      <c r="B88" s="261" t="s">
        <v>856</v>
      </c>
      <c r="C88" s="741">
        <v>3050043</v>
      </c>
      <c r="D88" s="80"/>
      <c r="E88" s="65">
        <v>0</v>
      </c>
      <c r="F88" s="65">
        <f t="shared" si="6"/>
        <v>0</v>
      </c>
      <c r="G88" s="80"/>
    </row>
    <row r="89" spans="1:7" ht="27">
      <c r="A89" s="63">
        <v>3823</v>
      </c>
      <c r="B89" s="261" t="s">
        <v>869</v>
      </c>
      <c r="C89" s="741">
        <v>0</v>
      </c>
      <c r="D89" s="80"/>
      <c r="E89" s="65">
        <v>437160</v>
      </c>
      <c r="F89" s="65"/>
      <c r="G89" s="80"/>
    </row>
    <row r="90" spans="1:7">
      <c r="A90" s="63">
        <v>383</v>
      </c>
      <c r="B90" s="261" t="s">
        <v>720</v>
      </c>
      <c r="C90" s="741">
        <v>0</v>
      </c>
      <c r="D90" s="80"/>
      <c r="E90" s="65">
        <v>389048.1</v>
      </c>
      <c r="F90" s="65"/>
      <c r="G90" s="80"/>
    </row>
    <row r="91" spans="1:7" ht="27">
      <c r="A91" s="63">
        <v>3831</v>
      </c>
      <c r="B91" s="261" t="s">
        <v>857</v>
      </c>
      <c r="C91" s="741">
        <v>0</v>
      </c>
      <c r="D91" s="80"/>
      <c r="E91" s="65">
        <v>389048.1</v>
      </c>
      <c r="F91" s="65"/>
      <c r="G91" s="80"/>
    </row>
    <row r="92" spans="1:7">
      <c r="A92" s="63">
        <v>385</v>
      </c>
      <c r="B92" s="261" t="s">
        <v>209</v>
      </c>
      <c r="C92" s="741">
        <v>0</v>
      </c>
      <c r="D92" s="80">
        <v>300000</v>
      </c>
      <c r="E92" s="65">
        <v>0</v>
      </c>
      <c r="F92" s="65"/>
      <c r="G92" s="80">
        <f>E92/D92*100</f>
        <v>0</v>
      </c>
    </row>
    <row r="93" spans="1:7">
      <c r="A93" s="63">
        <v>386</v>
      </c>
      <c r="B93" s="261" t="s">
        <v>210</v>
      </c>
      <c r="C93" s="741">
        <f>C94</f>
        <v>1254836</v>
      </c>
      <c r="D93" s="80">
        <v>4500000</v>
      </c>
      <c r="E93" s="65">
        <v>1112327.6100000001</v>
      </c>
      <c r="F93" s="65">
        <f t="shared" si="6"/>
        <v>88.643265733530129</v>
      </c>
      <c r="G93" s="80">
        <f>E93/D93*100</f>
        <v>24.718391333333336</v>
      </c>
    </row>
    <row r="94" spans="1:7" ht="27">
      <c r="A94" s="63">
        <v>3861</v>
      </c>
      <c r="B94" s="261" t="s">
        <v>858</v>
      </c>
      <c r="C94" s="741">
        <v>1254836</v>
      </c>
      <c r="D94" s="80"/>
      <c r="E94" s="65">
        <v>1112327.6100000001</v>
      </c>
      <c r="F94" s="65">
        <f t="shared" si="6"/>
        <v>88.643265733530129</v>
      </c>
      <c r="G94" s="80"/>
    </row>
    <row r="95" spans="1:7">
      <c r="A95" s="29"/>
      <c r="B95" s="114"/>
      <c r="C95" s="738"/>
      <c r="D95" s="9"/>
      <c r="E95" s="37"/>
      <c r="F95" s="37"/>
      <c r="G95" s="80"/>
    </row>
    <row r="96" spans="1:7" ht="50.4">
      <c r="A96" s="482">
        <v>4</v>
      </c>
      <c r="B96" s="495" t="s">
        <v>211</v>
      </c>
      <c r="C96" s="746">
        <f>C97+C101</f>
        <v>11539234</v>
      </c>
      <c r="D96" s="484">
        <f>D97+D101</f>
        <v>37450000</v>
      </c>
      <c r="E96" s="485">
        <f>E97+E101</f>
        <v>14354842.369999999</v>
      </c>
      <c r="F96" s="485">
        <f>E96/C96*100</f>
        <v>124.40030568753524</v>
      </c>
      <c r="G96" s="701">
        <f>E96/D96*100</f>
        <v>38.330687236315086</v>
      </c>
    </row>
    <row r="97" spans="1:7" ht="28.2">
      <c r="A97" s="496">
        <v>41</v>
      </c>
      <c r="B97" s="497" t="s">
        <v>212</v>
      </c>
      <c r="C97" s="747">
        <f>C98</f>
        <v>166280</v>
      </c>
      <c r="D97" s="498">
        <v>800000</v>
      </c>
      <c r="E97" s="499">
        <v>0</v>
      </c>
      <c r="F97" s="499">
        <f>E97/C97*100</f>
        <v>0</v>
      </c>
      <c r="G97" s="700">
        <f>E97/D97*100</f>
        <v>0</v>
      </c>
    </row>
    <row r="98" spans="1:7">
      <c r="A98" s="63">
        <v>411</v>
      </c>
      <c r="B98" s="261" t="s">
        <v>213</v>
      </c>
      <c r="C98" s="741">
        <f>C99</f>
        <v>166280</v>
      </c>
      <c r="D98" s="80">
        <v>800000</v>
      </c>
      <c r="E98" s="65">
        <v>0</v>
      </c>
      <c r="F98" s="755">
        <f t="shared" ref="F98:F99" si="7">E98/C98*100</f>
        <v>0</v>
      </c>
      <c r="G98" s="80">
        <f>E98/D98*100</f>
        <v>0</v>
      </c>
    </row>
    <row r="99" spans="1:7">
      <c r="A99" s="63">
        <v>4111</v>
      </c>
      <c r="B99" s="261" t="s">
        <v>840</v>
      </c>
      <c r="C99" s="741">
        <v>166280</v>
      </c>
      <c r="D99" s="80"/>
      <c r="E99" s="65"/>
      <c r="F99" s="755">
        <f t="shared" si="7"/>
        <v>0</v>
      </c>
      <c r="G99" s="80"/>
    </row>
    <row r="100" spans="1:7">
      <c r="A100" s="39"/>
      <c r="B100" s="117"/>
      <c r="C100" s="742"/>
      <c r="D100" s="33"/>
      <c r="E100" s="37"/>
      <c r="F100" s="37"/>
      <c r="G100" s="80"/>
    </row>
    <row r="101" spans="1:7" ht="42">
      <c r="A101" s="496">
        <v>42</v>
      </c>
      <c r="B101" s="497" t="s">
        <v>88</v>
      </c>
      <c r="C101" s="747">
        <f>C102+C106+C111+C113</f>
        <v>11372954</v>
      </c>
      <c r="D101" s="498">
        <f>D102+D106+D111+D113</f>
        <v>36650000</v>
      </c>
      <c r="E101" s="499">
        <f>E102+E106+E111+E113</f>
        <v>14354842.369999999</v>
      </c>
      <c r="F101" s="499">
        <f>E101/C101*100</f>
        <v>126.21911923674358</v>
      </c>
      <c r="G101" s="700">
        <f>E101/D101*100</f>
        <v>39.167373451568892</v>
      </c>
    </row>
    <row r="102" spans="1:7">
      <c r="A102" s="63">
        <v>421</v>
      </c>
      <c r="B102" s="261" t="s">
        <v>80</v>
      </c>
      <c r="C102" s="741">
        <f>C103+C104+C105</f>
        <v>10919622</v>
      </c>
      <c r="D102" s="80">
        <v>29600000</v>
      </c>
      <c r="E102" s="65">
        <f>E104+E105</f>
        <v>12892832.51</v>
      </c>
      <c r="F102" s="65">
        <f>E102/C102*100</f>
        <v>118.0703188260546</v>
      </c>
      <c r="G102" s="80">
        <f>E102/D102*100</f>
        <v>43.556866587837838</v>
      </c>
    </row>
    <row r="103" spans="1:7">
      <c r="A103" s="63">
        <v>4212</v>
      </c>
      <c r="B103" s="261" t="s">
        <v>499</v>
      </c>
      <c r="C103" s="741">
        <v>4264872</v>
      </c>
      <c r="D103" s="80"/>
      <c r="E103" s="65">
        <v>0</v>
      </c>
      <c r="F103" s="65">
        <f t="shared" ref="F103:F115" si="8">E103/C103*100</f>
        <v>0</v>
      </c>
      <c r="G103" s="80"/>
    </row>
    <row r="104" spans="1:7">
      <c r="A104" s="63">
        <v>4213</v>
      </c>
      <c r="B104" s="261" t="s">
        <v>859</v>
      </c>
      <c r="C104" s="741">
        <v>24750</v>
      </c>
      <c r="D104" s="80"/>
      <c r="E104" s="65">
        <v>3165438.51</v>
      </c>
      <c r="F104" s="65">
        <f t="shared" si="8"/>
        <v>12789.650545454544</v>
      </c>
      <c r="G104" s="80"/>
    </row>
    <row r="105" spans="1:7">
      <c r="A105" s="63">
        <v>4214</v>
      </c>
      <c r="B105" s="261" t="s">
        <v>249</v>
      </c>
      <c r="C105" s="741">
        <v>6630000</v>
      </c>
      <c r="D105" s="80"/>
      <c r="E105" s="65">
        <v>9727394</v>
      </c>
      <c r="F105" s="65">
        <f t="shared" si="8"/>
        <v>146.71785822021116</v>
      </c>
      <c r="G105" s="80"/>
    </row>
    <row r="106" spans="1:7">
      <c r="A106" s="63">
        <v>422</v>
      </c>
      <c r="B106" s="262" t="s">
        <v>55</v>
      </c>
      <c r="C106" s="748">
        <f>C107+C108+C109+C110</f>
        <v>333388</v>
      </c>
      <c r="D106" s="80">
        <v>5060000</v>
      </c>
      <c r="E106" s="65">
        <f>E107+E109+E110</f>
        <v>1257996.3600000001</v>
      </c>
      <c r="F106" s="65">
        <f t="shared" si="8"/>
        <v>377.33702472794465</v>
      </c>
      <c r="G106" s="80">
        <f>E106/D106*100</f>
        <v>24.861588142292494</v>
      </c>
    </row>
    <row r="107" spans="1:7">
      <c r="A107" s="63">
        <v>4221</v>
      </c>
      <c r="B107" s="262" t="s">
        <v>348</v>
      </c>
      <c r="C107" s="748">
        <v>46660</v>
      </c>
      <c r="D107" s="80"/>
      <c r="E107" s="65">
        <v>71968</v>
      </c>
      <c r="F107" s="65">
        <f t="shared" si="8"/>
        <v>154.23917702528934</v>
      </c>
      <c r="G107" s="80"/>
    </row>
    <row r="108" spans="1:7">
      <c r="A108" s="63">
        <v>4222</v>
      </c>
      <c r="B108" s="262" t="s">
        <v>860</v>
      </c>
      <c r="C108" s="748">
        <v>45755</v>
      </c>
      <c r="D108" s="80"/>
      <c r="E108" s="65">
        <v>0</v>
      </c>
      <c r="F108" s="65">
        <f t="shared" si="8"/>
        <v>0</v>
      </c>
      <c r="G108" s="80"/>
    </row>
    <row r="109" spans="1:7">
      <c r="A109" s="63">
        <v>4223</v>
      </c>
      <c r="B109" s="262" t="s">
        <v>861</v>
      </c>
      <c r="C109" s="748">
        <v>230842</v>
      </c>
      <c r="D109" s="80"/>
      <c r="E109" s="65">
        <v>54463.360000000001</v>
      </c>
      <c r="F109" s="65">
        <f t="shared" si="8"/>
        <v>23.593349563770889</v>
      </c>
      <c r="G109" s="80"/>
    </row>
    <row r="110" spans="1:7" ht="27">
      <c r="A110" s="63">
        <v>4227</v>
      </c>
      <c r="B110" s="261" t="s">
        <v>862</v>
      </c>
      <c r="C110" s="748">
        <v>10131</v>
      </c>
      <c r="D110" s="80"/>
      <c r="E110" s="65">
        <v>1131565</v>
      </c>
      <c r="F110" s="65">
        <f t="shared" si="8"/>
        <v>11169.331754022307</v>
      </c>
      <c r="G110" s="80"/>
    </row>
    <row r="111" spans="1:7">
      <c r="A111" s="63">
        <v>424</v>
      </c>
      <c r="B111" s="261" t="s">
        <v>214</v>
      </c>
      <c r="C111" s="741">
        <f>C112</f>
        <v>49569</v>
      </c>
      <c r="D111" s="65">
        <v>80000</v>
      </c>
      <c r="E111" s="65">
        <v>39826</v>
      </c>
      <c r="F111" s="65">
        <f t="shared" si="8"/>
        <v>80.344570195081602</v>
      </c>
      <c r="G111" s="80">
        <f>E111/D111*100</f>
        <v>49.782499999999999</v>
      </c>
    </row>
    <row r="112" spans="1:7">
      <c r="A112" s="63">
        <v>4241</v>
      </c>
      <c r="B112" s="261" t="s">
        <v>863</v>
      </c>
      <c r="C112" s="741">
        <v>49569</v>
      </c>
      <c r="D112" s="65"/>
      <c r="E112" s="65">
        <v>39826</v>
      </c>
      <c r="F112" s="65">
        <f t="shared" si="8"/>
        <v>80.344570195081602</v>
      </c>
      <c r="G112" s="80"/>
    </row>
    <row r="113" spans="1:7" ht="27">
      <c r="A113" s="63">
        <v>426</v>
      </c>
      <c r="B113" s="261" t="s">
        <v>179</v>
      </c>
      <c r="C113" s="741">
        <f>C114+C115+C116</f>
        <v>70375</v>
      </c>
      <c r="D113" s="65">
        <v>1910000</v>
      </c>
      <c r="E113" s="65">
        <f>E115+E116</f>
        <v>164187.5</v>
      </c>
      <c r="F113" s="65">
        <f t="shared" si="8"/>
        <v>233.30373001776198</v>
      </c>
      <c r="G113" s="80">
        <v>8.6</v>
      </c>
    </row>
    <row r="114" spans="1:7">
      <c r="A114" s="63">
        <v>4262</v>
      </c>
      <c r="B114" s="261" t="s">
        <v>694</v>
      </c>
      <c r="C114" s="741">
        <v>28625</v>
      </c>
      <c r="D114" s="65"/>
      <c r="E114" s="65">
        <v>0</v>
      </c>
      <c r="F114" s="65">
        <f t="shared" si="8"/>
        <v>0</v>
      </c>
      <c r="G114" s="80"/>
    </row>
    <row r="115" spans="1:7" ht="27">
      <c r="A115" s="63">
        <v>4263</v>
      </c>
      <c r="B115" s="261" t="s">
        <v>864</v>
      </c>
      <c r="C115" s="741">
        <v>41750</v>
      </c>
      <c r="D115" s="65"/>
      <c r="E115" s="65">
        <v>108938</v>
      </c>
      <c r="F115" s="65">
        <f t="shared" si="8"/>
        <v>260.92934131736524</v>
      </c>
      <c r="G115" s="80"/>
    </row>
    <row r="116" spans="1:7">
      <c r="A116" s="63">
        <v>4264</v>
      </c>
      <c r="B116" s="261" t="s">
        <v>462</v>
      </c>
      <c r="C116" s="741">
        <v>0</v>
      </c>
      <c r="D116" s="80"/>
      <c r="E116" s="65">
        <v>55249.5</v>
      </c>
      <c r="F116" s="65"/>
      <c r="G116" s="80"/>
    </row>
  </sheetData>
  <mergeCells count="1">
    <mergeCell ref="A1:G1"/>
  </mergeCells>
  <pageMargins left="0.25" right="0.25" top="0.75" bottom="0.75" header="0.3" footer="0.3"/>
  <pageSetup paperSize="9" scale="89" fitToHeight="0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E3" sqref="E3"/>
    </sheetView>
  </sheetViews>
  <sheetFormatPr defaultRowHeight="14.4"/>
  <cols>
    <col min="2" max="2" width="31.6640625" customWidth="1"/>
    <col min="3" max="3" width="15.109375" customWidth="1"/>
    <col min="4" max="4" width="15" customWidth="1"/>
    <col min="5" max="5" width="15.109375" customWidth="1"/>
  </cols>
  <sheetData>
    <row r="1" spans="1:5" ht="23.4">
      <c r="A1" s="772" t="s">
        <v>215</v>
      </c>
      <c r="B1" s="772"/>
    </row>
    <row r="2" spans="1:5" ht="15" thickBot="1"/>
    <row r="3" spans="1:5" ht="67.5" customHeight="1" thickBot="1">
      <c r="A3" s="519" t="s">
        <v>0</v>
      </c>
      <c r="B3" s="520" t="s">
        <v>216</v>
      </c>
      <c r="C3" s="521" t="s">
        <v>594</v>
      </c>
      <c r="D3" s="521" t="s">
        <v>867</v>
      </c>
      <c r="E3" s="521" t="s">
        <v>714</v>
      </c>
    </row>
    <row r="4" spans="1:5">
      <c r="A4" s="119"/>
      <c r="B4" s="120"/>
      <c r="C4" s="120"/>
      <c r="D4" s="23"/>
      <c r="E4" s="120"/>
    </row>
    <row r="5" spans="1:5" ht="45.75" customHeight="1">
      <c r="A5" s="470">
        <v>8</v>
      </c>
      <c r="B5" s="471" t="s">
        <v>217</v>
      </c>
      <c r="C5" s="472">
        <v>300000</v>
      </c>
      <c r="D5" s="473">
        <f>D7</f>
        <v>27939.27</v>
      </c>
      <c r="E5" s="472">
        <f>D5/C5*100</f>
        <v>9.3130900000000008</v>
      </c>
    </row>
    <row r="6" spans="1:5" ht="16.8">
      <c r="A6" s="121"/>
      <c r="B6" s="122"/>
      <c r="C6" s="123"/>
      <c r="D6" s="26"/>
      <c r="E6" s="123"/>
    </row>
    <row r="7" spans="1:5" ht="31.2">
      <c r="A7" s="362">
        <v>81</v>
      </c>
      <c r="B7" s="363" t="s">
        <v>17</v>
      </c>
      <c r="C7" s="364">
        <v>300000</v>
      </c>
      <c r="D7" s="365">
        <f>D8+D9</f>
        <v>27939.27</v>
      </c>
      <c r="E7" s="364">
        <f>D7/C7*100</f>
        <v>9.3130900000000008</v>
      </c>
    </row>
    <row r="8" spans="1:5" s="187" customFormat="1" ht="40.200000000000003">
      <c r="A8" s="344">
        <v>812</v>
      </c>
      <c r="B8" s="18" t="s">
        <v>345</v>
      </c>
      <c r="C8" s="340">
        <v>150000</v>
      </c>
      <c r="D8" s="233">
        <v>0</v>
      </c>
      <c r="E8" s="340">
        <f>D8/C8*100</f>
        <v>0</v>
      </c>
    </row>
    <row r="9" spans="1:5" ht="27">
      <c r="A9" s="344">
        <v>816</v>
      </c>
      <c r="B9" s="18" t="s">
        <v>218</v>
      </c>
      <c r="C9" s="340">
        <v>150000</v>
      </c>
      <c r="D9" s="233">
        <v>27939.27</v>
      </c>
      <c r="E9" s="340">
        <f>D9/C9*100</f>
        <v>18.626180000000002</v>
      </c>
    </row>
    <row r="10" spans="1:5">
      <c r="A10" s="500"/>
      <c r="B10" s="500"/>
      <c r="C10" s="500"/>
      <c r="D10" s="500"/>
      <c r="E10" s="500"/>
    </row>
    <row r="11" spans="1:5">
      <c r="A11" s="388"/>
      <c r="B11" s="388"/>
      <c r="C11" s="388"/>
      <c r="D11" s="388"/>
      <c r="E11" s="388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24"/>
  <sheetViews>
    <sheetView workbookViewId="0">
      <selection activeCell="G524" sqref="A1:G524"/>
    </sheetView>
  </sheetViews>
  <sheetFormatPr defaultRowHeight="14.4"/>
  <cols>
    <col min="1" max="1" width="13.33203125" customWidth="1"/>
    <col min="2" max="2" width="9.44140625" customWidth="1"/>
    <col min="3" max="3" width="20.6640625" customWidth="1"/>
    <col min="4" max="4" width="16.88671875" customWidth="1"/>
    <col min="5" max="5" width="18.33203125" customWidth="1"/>
    <col min="6" max="6" width="16.88671875" customWidth="1"/>
    <col min="7" max="8" width="13.88671875" bestFit="1" customWidth="1"/>
    <col min="9" max="9" width="12.6640625" bestFit="1" customWidth="1"/>
    <col min="12" max="12" width="10" customWidth="1"/>
  </cols>
  <sheetData>
    <row r="2" spans="1:9">
      <c r="A2" s="773" t="s">
        <v>537</v>
      </c>
      <c r="B2" s="773"/>
      <c r="C2" s="773"/>
      <c r="D2" s="773"/>
      <c r="E2" s="773"/>
      <c r="F2" s="773"/>
    </row>
    <row r="3" spans="1:9">
      <c r="A3" s="124"/>
      <c r="B3" s="124"/>
      <c r="C3" s="124"/>
      <c r="D3" s="124"/>
      <c r="E3" s="124"/>
      <c r="F3" s="124"/>
    </row>
    <row r="4" spans="1:9">
      <c r="A4" s="773" t="s">
        <v>219</v>
      </c>
      <c r="B4" s="773"/>
      <c r="C4" s="773"/>
      <c r="D4" s="773"/>
      <c r="E4" s="773"/>
      <c r="F4" s="773"/>
    </row>
    <row r="5" spans="1:9">
      <c r="A5" s="775"/>
      <c r="B5" s="776"/>
      <c r="C5" s="776"/>
      <c r="D5" s="776"/>
      <c r="E5" s="776"/>
      <c r="F5" s="776"/>
    </row>
    <row r="6" spans="1:9" ht="18" customHeight="1">
      <c r="A6" s="774" t="s">
        <v>872</v>
      </c>
      <c r="B6" s="774"/>
      <c r="C6" s="774"/>
      <c r="D6" s="774"/>
      <c r="E6" s="774"/>
      <c r="F6" s="774"/>
    </row>
    <row r="7" spans="1:9" ht="15" customHeight="1">
      <c r="A7" s="774"/>
      <c r="B7" s="774"/>
      <c r="C7" s="774"/>
      <c r="D7" s="774"/>
      <c r="E7" s="774"/>
      <c r="F7" s="774"/>
    </row>
    <row r="8" spans="1:9" ht="15" thickBot="1"/>
    <row r="9" spans="1:9" ht="61.5" customHeight="1" thickBot="1">
      <c r="A9" s="510" t="s">
        <v>18</v>
      </c>
      <c r="B9" s="510" t="s">
        <v>0</v>
      </c>
      <c r="C9" s="521" t="s">
        <v>19</v>
      </c>
      <c r="D9" s="522" t="s">
        <v>594</v>
      </c>
      <c r="E9" s="522" t="s">
        <v>868</v>
      </c>
      <c r="F9" s="522" t="s">
        <v>714</v>
      </c>
      <c r="G9" s="203"/>
    </row>
    <row r="10" spans="1:9">
      <c r="A10" s="23"/>
      <c r="B10" s="6"/>
      <c r="C10" s="125"/>
      <c r="D10" s="126"/>
      <c r="E10" s="127"/>
      <c r="F10" s="126"/>
    </row>
    <row r="11" spans="1:9" ht="39" customHeight="1">
      <c r="A11" s="217"/>
      <c r="B11" s="218"/>
      <c r="C11" s="219" t="s">
        <v>20</v>
      </c>
      <c r="D11" s="216">
        <f>D12+D100</f>
        <v>58268000</v>
      </c>
      <c r="E11" s="216">
        <f>E12+E100</f>
        <v>22344846.600000001</v>
      </c>
      <c r="F11" s="216">
        <f>E11/D11*100</f>
        <v>38.348401523992585</v>
      </c>
      <c r="G11" s="203"/>
      <c r="H11" s="203"/>
      <c r="I11" s="203"/>
    </row>
    <row r="12" spans="1:9" ht="36.75" customHeight="1">
      <c r="A12" s="208" t="s">
        <v>21</v>
      </c>
      <c r="B12" s="523">
        <v>1005</v>
      </c>
      <c r="C12" s="208" t="s">
        <v>22</v>
      </c>
      <c r="D12" s="524">
        <f>D14</f>
        <v>11995000</v>
      </c>
      <c r="E12" s="524">
        <f>E14</f>
        <v>5612635.9400000004</v>
      </c>
      <c r="F12" s="524">
        <f>E12/D12*100</f>
        <v>46.791462609420599</v>
      </c>
      <c r="G12" s="203"/>
    </row>
    <row r="13" spans="1:9" ht="17.399999999999999">
      <c r="A13" s="38"/>
      <c r="B13" s="128"/>
      <c r="C13" s="129"/>
      <c r="D13" s="105"/>
      <c r="E13" s="105"/>
      <c r="F13" s="105"/>
    </row>
    <row r="14" spans="1:9" ht="39" customHeight="1">
      <c r="A14" s="568" t="s">
        <v>23</v>
      </c>
      <c r="B14" s="569">
        <v>1001</v>
      </c>
      <c r="C14" s="570" t="s">
        <v>24</v>
      </c>
      <c r="D14" s="571">
        <f>D16+D62+D73+D82+D87+D95</f>
        <v>11995000</v>
      </c>
      <c r="E14" s="577">
        <f>E16+E62+E73+E82+E87+E95</f>
        <v>5612635.9400000004</v>
      </c>
      <c r="F14" s="571">
        <f>E14/D14*100</f>
        <v>46.791462609420599</v>
      </c>
      <c r="G14" s="203"/>
    </row>
    <row r="15" spans="1:9" ht="15.6">
      <c r="A15" s="34"/>
      <c r="B15" s="50"/>
      <c r="C15" s="34"/>
      <c r="D15" s="26"/>
      <c r="E15" s="130"/>
      <c r="F15" s="26"/>
    </row>
    <row r="16" spans="1:9" ht="27">
      <c r="A16" s="525" t="s">
        <v>25</v>
      </c>
      <c r="B16" s="526" t="s">
        <v>220</v>
      </c>
      <c r="C16" s="527" t="s">
        <v>26</v>
      </c>
      <c r="D16" s="596">
        <f>D18+D26+D53</f>
        <v>11330000</v>
      </c>
      <c r="E16" s="528">
        <f>E18+E26+E53+E58</f>
        <v>5293764.95</v>
      </c>
      <c r="F16" s="596">
        <f>E16/D16*100</f>
        <v>46.72343292144749</v>
      </c>
    </row>
    <row r="17" spans="1:6" ht="15.6">
      <c r="A17" s="34"/>
      <c r="B17" s="50"/>
      <c r="C17" s="34"/>
      <c r="D17" s="37"/>
      <c r="E17" s="130"/>
      <c r="F17" s="696"/>
    </row>
    <row r="18" spans="1:6" ht="21" customHeight="1">
      <c r="A18" s="12"/>
      <c r="B18" s="220">
        <v>31</v>
      </c>
      <c r="C18" s="7" t="s">
        <v>27</v>
      </c>
      <c r="D18" s="10">
        <f>D19+D21+D23</f>
        <v>6980000</v>
      </c>
      <c r="E18" s="10">
        <f>E19+E21+E23</f>
        <v>3272176.17</v>
      </c>
      <c r="F18" s="696">
        <f t="shared" ref="F18:F80" si="0">E18/D18*100</f>
        <v>46.879314756446988</v>
      </c>
    </row>
    <row r="19" spans="1:6">
      <c r="A19" s="221" t="s">
        <v>28</v>
      </c>
      <c r="B19" s="222">
        <v>311</v>
      </c>
      <c r="C19" s="223" t="s">
        <v>29</v>
      </c>
      <c r="D19" s="70">
        <v>5700000</v>
      </c>
      <c r="E19" s="212">
        <f>E20</f>
        <v>2766776.92</v>
      </c>
      <c r="F19" s="696">
        <f t="shared" si="0"/>
        <v>48.539945964912278</v>
      </c>
    </row>
    <row r="20" spans="1:6">
      <c r="A20" s="221"/>
      <c r="B20" s="222">
        <v>3111</v>
      </c>
      <c r="C20" s="223" t="s">
        <v>754</v>
      </c>
      <c r="D20" s="70"/>
      <c r="E20" s="212">
        <v>2766776.92</v>
      </c>
      <c r="F20" s="696"/>
    </row>
    <row r="21" spans="1:6" ht="27">
      <c r="A21" s="221" t="s">
        <v>30</v>
      </c>
      <c r="B21" s="222">
        <v>312</v>
      </c>
      <c r="C21" s="12" t="s">
        <v>31</v>
      </c>
      <c r="D21" s="70">
        <v>300000</v>
      </c>
      <c r="E21" s="212">
        <f>E22</f>
        <v>48881.06</v>
      </c>
      <c r="F21" s="696">
        <f t="shared" si="0"/>
        <v>16.293686666666666</v>
      </c>
    </row>
    <row r="22" spans="1:6" ht="27">
      <c r="A22" s="221"/>
      <c r="B22" s="222">
        <v>3121</v>
      </c>
      <c r="C22" s="12" t="s">
        <v>31</v>
      </c>
      <c r="D22" s="70"/>
      <c r="E22" s="212">
        <v>48881.06</v>
      </c>
      <c r="F22" s="696"/>
    </row>
    <row r="23" spans="1:6">
      <c r="A23" s="221" t="s">
        <v>32</v>
      </c>
      <c r="B23" s="222">
        <v>313</v>
      </c>
      <c r="C23" s="12" t="s">
        <v>33</v>
      </c>
      <c r="D23" s="70">
        <v>980000</v>
      </c>
      <c r="E23" s="212">
        <f>E24</f>
        <v>456518.19</v>
      </c>
      <c r="F23" s="696">
        <f t="shared" si="0"/>
        <v>46.583488775510205</v>
      </c>
    </row>
    <row r="24" spans="1:6">
      <c r="A24" s="221"/>
      <c r="B24" s="222">
        <v>3132</v>
      </c>
      <c r="C24" s="12" t="s">
        <v>755</v>
      </c>
      <c r="D24" s="70"/>
      <c r="E24" s="212">
        <v>456518.19</v>
      </c>
      <c r="F24" s="696"/>
    </row>
    <row r="25" spans="1:6" ht="15.6">
      <c r="A25" s="131"/>
      <c r="B25" s="50"/>
      <c r="C25" s="34"/>
      <c r="D25" s="26"/>
      <c r="E25" s="130"/>
      <c r="F25" s="696"/>
    </row>
    <row r="26" spans="1:6">
      <c r="A26" s="224"/>
      <c r="B26" s="220">
        <v>32</v>
      </c>
      <c r="C26" s="7" t="s">
        <v>34</v>
      </c>
      <c r="D26" s="10">
        <f>D27+D31+D36+D45</f>
        <v>4200000</v>
      </c>
      <c r="E26" s="10">
        <f>E27+E31+E36+E45</f>
        <v>1959540.48</v>
      </c>
      <c r="F26" s="696">
        <f t="shared" si="0"/>
        <v>46.655725714285708</v>
      </c>
    </row>
    <row r="27" spans="1:6" ht="27">
      <c r="A27" s="221" t="s">
        <v>35</v>
      </c>
      <c r="B27" s="222">
        <v>321</v>
      </c>
      <c r="C27" s="12" t="s">
        <v>36</v>
      </c>
      <c r="D27" s="70">
        <v>400000</v>
      </c>
      <c r="E27" s="212">
        <f>E28+E29+E30</f>
        <v>166896.57</v>
      </c>
      <c r="F27" s="696">
        <f t="shared" si="0"/>
        <v>41.724142499999999</v>
      </c>
    </row>
    <row r="28" spans="1:6">
      <c r="A28" s="221"/>
      <c r="B28" s="222">
        <v>3211</v>
      </c>
      <c r="C28" s="12" t="s">
        <v>756</v>
      </c>
      <c r="D28" s="70"/>
      <c r="E28" s="212">
        <v>15543.87</v>
      </c>
      <c r="F28" s="696"/>
    </row>
    <row r="29" spans="1:6" ht="40.200000000000003">
      <c r="A29" s="221"/>
      <c r="B29" s="222">
        <v>3212</v>
      </c>
      <c r="C29" s="12" t="s">
        <v>757</v>
      </c>
      <c r="D29" s="70"/>
      <c r="E29" s="212">
        <v>136930.5</v>
      </c>
      <c r="F29" s="696"/>
    </row>
    <row r="30" spans="1:6" ht="27">
      <c r="A30" s="221"/>
      <c r="B30" s="222">
        <v>3213</v>
      </c>
      <c r="C30" s="12" t="s">
        <v>758</v>
      </c>
      <c r="D30" s="70"/>
      <c r="E30" s="212">
        <v>14422.2</v>
      </c>
      <c r="F30" s="696"/>
    </row>
    <row r="31" spans="1:6" ht="27">
      <c r="A31" s="221" t="s">
        <v>37</v>
      </c>
      <c r="B31" s="222">
        <v>322</v>
      </c>
      <c r="C31" s="12" t="s">
        <v>38</v>
      </c>
      <c r="D31" s="70">
        <v>800000</v>
      </c>
      <c r="E31" s="212">
        <f>E32+E33+E34+E35</f>
        <v>490438.94</v>
      </c>
      <c r="F31" s="696">
        <f t="shared" si="0"/>
        <v>61.304867500000007</v>
      </c>
    </row>
    <row r="32" spans="1:6" ht="27">
      <c r="A32" s="221"/>
      <c r="B32" s="222">
        <v>3221</v>
      </c>
      <c r="C32" s="12" t="s">
        <v>759</v>
      </c>
      <c r="D32" s="70"/>
      <c r="E32" s="212">
        <v>88739.81</v>
      </c>
      <c r="F32" s="696"/>
    </row>
    <row r="33" spans="1:6">
      <c r="A33" s="221"/>
      <c r="B33" s="222">
        <v>3223</v>
      </c>
      <c r="C33" s="12" t="s">
        <v>760</v>
      </c>
      <c r="D33" s="70"/>
      <c r="E33" s="212">
        <v>392400.13</v>
      </c>
      <c r="F33" s="696"/>
    </row>
    <row r="34" spans="1:6" ht="27">
      <c r="A34" s="221"/>
      <c r="B34" s="222">
        <v>3225</v>
      </c>
      <c r="C34" s="12" t="s">
        <v>761</v>
      </c>
      <c r="D34" s="70"/>
      <c r="E34" s="212">
        <v>8800</v>
      </c>
      <c r="F34" s="696"/>
    </row>
    <row r="35" spans="1:6" ht="27">
      <c r="A35" s="221"/>
      <c r="B35" s="222">
        <v>3227</v>
      </c>
      <c r="C35" s="12" t="s">
        <v>762</v>
      </c>
      <c r="D35" s="70"/>
      <c r="E35" s="212">
        <v>499</v>
      </c>
      <c r="F35" s="696"/>
    </row>
    <row r="36" spans="1:6">
      <c r="A36" s="221" t="s">
        <v>39</v>
      </c>
      <c r="B36" s="222">
        <v>323</v>
      </c>
      <c r="C36" s="12" t="s">
        <v>40</v>
      </c>
      <c r="D36" s="70">
        <v>2000000</v>
      </c>
      <c r="E36" s="212">
        <f>E37+E38+E39+E40+E41+E42+E43+E44</f>
        <v>853782.10000000009</v>
      </c>
      <c r="F36" s="696">
        <f t="shared" si="0"/>
        <v>42.689105000000005</v>
      </c>
    </row>
    <row r="37" spans="1:6" ht="27">
      <c r="A37" s="221"/>
      <c r="B37" s="222">
        <v>3231</v>
      </c>
      <c r="C37" s="12" t="s">
        <v>763</v>
      </c>
      <c r="D37" s="70"/>
      <c r="E37" s="212">
        <v>91012.94</v>
      </c>
      <c r="F37" s="696"/>
    </row>
    <row r="38" spans="1:6" ht="27.6" customHeight="1">
      <c r="A38" s="221"/>
      <c r="B38" s="222">
        <v>3232</v>
      </c>
      <c r="C38" s="12" t="s">
        <v>716</v>
      </c>
      <c r="D38" s="70"/>
      <c r="E38" s="212">
        <v>1432.48</v>
      </c>
      <c r="F38" s="696"/>
    </row>
    <row r="39" spans="1:6" ht="27">
      <c r="A39" s="221"/>
      <c r="B39" s="222">
        <v>3233</v>
      </c>
      <c r="C39" s="12" t="s">
        <v>718</v>
      </c>
      <c r="D39" s="70"/>
      <c r="E39" s="212">
        <v>87297.09</v>
      </c>
      <c r="F39" s="696"/>
    </row>
    <row r="40" spans="1:6">
      <c r="A40" s="221"/>
      <c r="B40" s="222">
        <v>3234</v>
      </c>
      <c r="C40" s="12" t="s">
        <v>717</v>
      </c>
      <c r="D40" s="70"/>
      <c r="E40" s="212">
        <v>82437.88</v>
      </c>
      <c r="F40" s="696"/>
    </row>
    <row r="41" spans="1:6">
      <c r="A41" s="221"/>
      <c r="B41" s="222">
        <v>3235</v>
      </c>
      <c r="C41" s="12" t="s">
        <v>729</v>
      </c>
      <c r="D41" s="70"/>
      <c r="E41" s="212">
        <v>51119.71</v>
      </c>
      <c r="F41" s="696"/>
    </row>
    <row r="42" spans="1:6" ht="27">
      <c r="A42" s="221"/>
      <c r="B42" s="222">
        <v>3237</v>
      </c>
      <c r="C42" s="12" t="s">
        <v>726</v>
      </c>
      <c r="D42" s="70"/>
      <c r="E42" s="212">
        <v>164431.89000000001</v>
      </c>
      <c r="F42" s="696"/>
    </row>
    <row r="43" spans="1:6">
      <c r="A43" s="221"/>
      <c r="B43" s="222">
        <v>3238</v>
      </c>
      <c r="C43" s="12" t="s">
        <v>724</v>
      </c>
      <c r="D43" s="70"/>
      <c r="E43" s="212">
        <v>42042.37</v>
      </c>
      <c r="F43" s="696"/>
    </row>
    <row r="44" spans="1:6">
      <c r="A44" s="221"/>
      <c r="B44" s="222">
        <v>3239</v>
      </c>
      <c r="C44" s="12" t="s">
        <v>764</v>
      </c>
      <c r="D44" s="70"/>
      <c r="E44" s="212">
        <v>334007.74</v>
      </c>
      <c r="F44" s="696"/>
    </row>
    <row r="45" spans="1:6" ht="27">
      <c r="A45" s="221" t="s">
        <v>41</v>
      </c>
      <c r="B45" s="222">
        <v>329</v>
      </c>
      <c r="C45" s="12" t="s">
        <v>42</v>
      </c>
      <c r="D45" s="88">
        <v>1000000</v>
      </c>
      <c r="E45" s="212">
        <f>E46+E47+E48+E49+E50+E51</f>
        <v>448422.87</v>
      </c>
      <c r="F45" s="696">
        <f t="shared" si="0"/>
        <v>44.842286999999999</v>
      </c>
    </row>
    <row r="46" spans="1:6" ht="40.200000000000003">
      <c r="A46" s="221"/>
      <c r="B46" s="222">
        <v>3291</v>
      </c>
      <c r="C46" s="12" t="s">
        <v>765</v>
      </c>
      <c r="D46" s="88"/>
      <c r="E46" s="212">
        <v>238576.1</v>
      </c>
      <c r="F46" s="696"/>
    </row>
    <row r="47" spans="1:6">
      <c r="A47" s="221"/>
      <c r="B47" s="222">
        <v>3292</v>
      </c>
      <c r="C47" s="12" t="s">
        <v>766</v>
      </c>
      <c r="D47" s="88"/>
      <c r="E47" s="212">
        <v>69689.39</v>
      </c>
      <c r="F47" s="696"/>
    </row>
    <row r="48" spans="1:6">
      <c r="A48" s="221"/>
      <c r="B48" s="222">
        <v>3293</v>
      </c>
      <c r="C48" s="12" t="s">
        <v>767</v>
      </c>
      <c r="D48" s="88"/>
      <c r="E48" s="212">
        <v>108414.94</v>
      </c>
      <c r="F48" s="696"/>
    </row>
    <row r="49" spans="1:6">
      <c r="A49" s="221"/>
      <c r="B49" s="222">
        <v>3295</v>
      </c>
      <c r="C49" s="12" t="s">
        <v>768</v>
      </c>
      <c r="D49" s="88"/>
      <c r="E49" s="212">
        <v>6807.08</v>
      </c>
      <c r="F49" s="696"/>
    </row>
    <row r="50" spans="1:6" ht="27">
      <c r="A50" s="221"/>
      <c r="B50" s="222">
        <v>3296</v>
      </c>
      <c r="C50" s="12" t="s">
        <v>725</v>
      </c>
      <c r="D50" s="88"/>
      <c r="E50" s="212">
        <v>7598.06</v>
      </c>
      <c r="F50" s="696"/>
    </row>
    <row r="51" spans="1:6" ht="27">
      <c r="A51" s="221"/>
      <c r="B51" s="222">
        <v>3299</v>
      </c>
      <c r="C51" s="12" t="s">
        <v>43</v>
      </c>
      <c r="D51" s="88"/>
      <c r="E51" s="212">
        <v>17337.3</v>
      </c>
      <c r="F51" s="696"/>
    </row>
    <row r="52" spans="1:6">
      <c r="A52" s="221"/>
      <c r="B52" s="222"/>
      <c r="C52" s="12"/>
      <c r="D52" s="70"/>
      <c r="E52" s="212"/>
      <c r="F52" s="696"/>
    </row>
    <row r="53" spans="1:6">
      <c r="A53" s="221"/>
      <c r="B53" s="220">
        <v>34</v>
      </c>
      <c r="C53" s="7" t="s">
        <v>44</v>
      </c>
      <c r="D53" s="10">
        <v>150000</v>
      </c>
      <c r="E53" s="10">
        <f>E54</f>
        <v>56548.3</v>
      </c>
      <c r="F53" s="696">
        <f t="shared" si="0"/>
        <v>37.698866666666667</v>
      </c>
    </row>
    <row r="54" spans="1:6" ht="29.25" customHeight="1">
      <c r="A54" s="221" t="s">
        <v>45</v>
      </c>
      <c r="B54" s="222">
        <v>343</v>
      </c>
      <c r="C54" s="12" t="s">
        <v>46</v>
      </c>
      <c r="D54" s="70">
        <v>150000</v>
      </c>
      <c r="E54" s="212">
        <f>E55+E56</f>
        <v>56548.3</v>
      </c>
      <c r="F54" s="696">
        <f t="shared" si="0"/>
        <v>37.698866666666667</v>
      </c>
    </row>
    <row r="55" spans="1:6" ht="30" customHeight="1">
      <c r="A55" s="221"/>
      <c r="B55" s="222">
        <v>3431</v>
      </c>
      <c r="C55" s="12" t="s">
        <v>769</v>
      </c>
      <c r="D55" s="70"/>
      <c r="E55" s="212">
        <v>56396.14</v>
      </c>
      <c r="F55" s="696"/>
    </row>
    <row r="56" spans="1:6" ht="15.6" customHeight="1">
      <c r="A56" s="221"/>
      <c r="B56" s="222">
        <v>3433</v>
      </c>
      <c r="C56" s="12" t="s">
        <v>770</v>
      </c>
      <c r="D56" s="70"/>
      <c r="E56" s="212">
        <v>152.16</v>
      </c>
      <c r="F56" s="696"/>
    </row>
    <row r="57" spans="1:6" ht="15.6" customHeight="1">
      <c r="A57" s="221"/>
      <c r="B57" s="222"/>
      <c r="C57" s="12"/>
      <c r="D57" s="70"/>
      <c r="E57" s="212"/>
      <c r="F57" s="696"/>
    </row>
    <row r="58" spans="1:6" ht="40.200000000000003" customHeight="1">
      <c r="A58" s="221"/>
      <c r="B58" s="225">
        <v>42</v>
      </c>
      <c r="C58" s="171" t="s">
        <v>88</v>
      </c>
      <c r="D58" s="73">
        <v>0</v>
      </c>
      <c r="E58" s="10">
        <f>E59</f>
        <v>5500</v>
      </c>
      <c r="F58" s="696">
        <v>0</v>
      </c>
    </row>
    <row r="59" spans="1:6" ht="15.6" customHeight="1">
      <c r="A59" s="221" t="s">
        <v>771</v>
      </c>
      <c r="B59" s="222">
        <v>422</v>
      </c>
      <c r="C59" s="12" t="s">
        <v>487</v>
      </c>
      <c r="D59" s="70">
        <v>0</v>
      </c>
      <c r="E59" s="212">
        <f>E60</f>
        <v>5500</v>
      </c>
      <c r="F59" s="696">
        <v>0</v>
      </c>
    </row>
    <row r="60" spans="1:6" ht="30.6" customHeight="1">
      <c r="A60" s="221"/>
      <c r="B60" s="222">
        <v>4223</v>
      </c>
      <c r="C60" s="12" t="s">
        <v>772</v>
      </c>
      <c r="D60" s="70"/>
      <c r="E60" s="212">
        <v>5500</v>
      </c>
      <c r="F60" s="696"/>
    </row>
    <row r="61" spans="1:6" ht="15.6">
      <c r="A61" s="132"/>
      <c r="B61" s="50"/>
      <c r="C61" s="34"/>
      <c r="D61" s="26"/>
      <c r="E61" s="130"/>
      <c r="F61" s="696"/>
    </row>
    <row r="62" spans="1:6" ht="18.75" customHeight="1">
      <c r="A62" s="525" t="s">
        <v>25</v>
      </c>
      <c r="B62" s="526" t="s">
        <v>221</v>
      </c>
      <c r="C62" s="527" t="s">
        <v>47</v>
      </c>
      <c r="D62" s="528">
        <v>300000</v>
      </c>
      <c r="E62" s="528">
        <f>E64+E68</f>
        <v>267000</v>
      </c>
      <c r="F62" s="596">
        <f t="shared" si="0"/>
        <v>89</v>
      </c>
    </row>
    <row r="63" spans="1:6" ht="15.6">
      <c r="A63" s="132"/>
      <c r="B63" s="50"/>
      <c r="C63" s="34"/>
      <c r="D63" s="26"/>
      <c r="E63" s="130"/>
      <c r="F63" s="696"/>
    </row>
    <row r="64" spans="1:6" ht="40.200000000000003">
      <c r="A64" s="224"/>
      <c r="B64" s="225">
        <v>36</v>
      </c>
      <c r="C64" s="171" t="s">
        <v>739</v>
      </c>
      <c r="D64" s="73">
        <v>0</v>
      </c>
      <c r="E64" s="10">
        <f>E65</f>
        <v>200000</v>
      </c>
      <c r="F64" s="696">
        <v>0</v>
      </c>
    </row>
    <row r="65" spans="1:6" ht="40.200000000000003">
      <c r="A65" s="221" t="s">
        <v>775</v>
      </c>
      <c r="B65" s="222">
        <v>366</v>
      </c>
      <c r="C65" s="12" t="s">
        <v>207</v>
      </c>
      <c r="D65" s="70">
        <v>0</v>
      </c>
      <c r="E65" s="212">
        <f>E66</f>
        <v>200000</v>
      </c>
      <c r="F65" s="696">
        <v>0</v>
      </c>
    </row>
    <row r="66" spans="1:6" ht="53.4">
      <c r="A66" s="221" t="s">
        <v>776</v>
      </c>
      <c r="B66" s="222">
        <v>3662</v>
      </c>
      <c r="C66" s="12" t="s">
        <v>774</v>
      </c>
      <c r="D66" s="70"/>
      <c r="E66" s="212">
        <v>200000</v>
      </c>
      <c r="F66" s="696"/>
    </row>
    <row r="67" spans="1:6">
      <c r="A67" s="221"/>
      <c r="B67" s="222"/>
      <c r="C67" s="12"/>
      <c r="D67" s="70"/>
      <c r="E67" s="212"/>
      <c r="F67" s="696"/>
    </row>
    <row r="68" spans="1:6" ht="27" customHeight="1">
      <c r="A68" s="221"/>
      <c r="B68" s="220">
        <v>38</v>
      </c>
      <c r="C68" s="7" t="s">
        <v>49</v>
      </c>
      <c r="D68" s="10">
        <v>300000</v>
      </c>
      <c r="E68" s="10">
        <f>E69</f>
        <v>67000</v>
      </c>
      <c r="F68" s="696">
        <f t="shared" si="0"/>
        <v>22.333333333333332</v>
      </c>
    </row>
    <row r="69" spans="1:6">
      <c r="A69" s="221" t="s">
        <v>777</v>
      </c>
      <c r="B69" s="692">
        <v>381</v>
      </c>
      <c r="C69" s="13" t="s">
        <v>50</v>
      </c>
      <c r="D69" s="212">
        <v>0</v>
      </c>
      <c r="E69" s="212">
        <f>E70</f>
        <v>67000</v>
      </c>
      <c r="F69" s="696">
        <v>0</v>
      </c>
    </row>
    <row r="70" spans="1:6" ht="14.4" customHeight="1">
      <c r="A70" s="224"/>
      <c r="B70" s="692">
        <v>3811</v>
      </c>
      <c r="C70" s="693" t="s">
        <v>773</v>
      </c>
      <c r="D70" s="212"/>
      <c r="E70" s="212">
        <v>67000</v>
      </c>
      <c r="F70" s="696"/>
    </row>
    <row r="71" spans="1:6">
      <c r="A71" s="221" t="s">
        <v>222</v>
      </c>
      <c r="B71" s="222">
        <v>385</v>
      </c>
      <c r="C71" s="12" t="s">
        <v>223</v>
      </c>
      <c r="D71" s="88">
        <v>300000</v>
      </c>
      <c r="E71" s="212">
        <v>0</v>
      </c>
      <c r="F71" s="696">
        <f t="shared" si="0"/>
        <v>0</v>
      </c>
    </row>
    <row r="72" spans="1:6" ht="15.6">
      <c r="A72" s="132"/>
      <c r="B72" s="50"/>
      <c r="C72" s="34"/>
      <c r="D72" s="26"/>
      <c r="E72" s="130"/>
      <c r="F72" s="696"/>
    </row>
    <row r="73" spans="1:6" ht="26.25" customHeight="1">
      <c r="A73" s="529" t="s">
        <v>25</v>
      </c>
      <c r="B73" s="526" t="s">
        <v>225</v>
      </c>
      <c r="C73" s="527" t="s">
        <v>58</v>
      </c>
      <c r="D73" s="528">
        <f>D75+D79</f>
        <v>65000</v>
      </c>
      <c r="E73" s="528">
        <f>E75+E79</f>
        <v>5197.9399999999996</v>
      </c>
      <c r="F73" s="596">
        <f t="shared" si="0"/>
        <v>7.996830769230769</v>
      </c>
    </row>
    <row r="74" spans="1:6">
      <c r="A74" s="131"/>
      <c r="B74" s="50"/>
      <c r="C74" s="34"/>
      <c r="D74" s="26"/>
      <c r="E74" s="33"/>
      <c r="F74" s="696"/>
    </row>
    <row r="75" spans="1:6">
      <c r="A75" s="167"/>
      <c r="B75" s="220">
        <v>34</v>
      </c>
      <c r="C75" s="7" t="s">
        <v>59</v>
      </c>
      <c r="D75" s="10">
        <v>50000</v>
      </c>
      <c r="E75" s="10">
        <f>E76</f>
        <v>5197.9399999999996</v>
      </c>
      <c r="F75" s="696">
        <f t="shared" si="0"/>
        <v>10.395879999999998</v>
      </c>
    </row>
    <row r="76" spans="1:6" ht="27">
      <c r="A76" s="221" t="s">
        <v>54</v>
      </c>
      <c r="B76" s="222">
        <v>343</v>
      </c>
      <c r="C76" s="12" t="s">
        <v>60</v>
      </c>
      <c r="D76" s="70">
        <v>50000</v>
      </c>
      <c r="E76" s="212">
        <f>E77</f>
        <v>5197.9399999999996</v>
      </c>
      <c r="F76" s="696">
        <f t="shared" si="0"/>
        <v>10.395879999999998</v>
      </c>
    </row>
    <row r="77" spans="1:6" ht="27">
      <c r="A77" s="221"/>
      <c r="B77" s="222">
        <v>3434</v>
      </c>
      <c r="C77" s="12" t="s">
        <v>60</v>
      </c>
      <c r="D77" s="70"/>
      <c r="E77" s="212">
        <v>5197.9399999999996</v>
      </c>
      <c r="F77" s="696"/>
    </row>
    <row r="78" spans="1:6">
      <c r="A78" s="221"/>
      <c r="B78" s="222"/>
      <c r="C78" s="12"/>
      <c r="D78" s="70"/>
      <c r="E78" s="212"/>
      <c r="F78" s="696"/>
    </row>
    <row r="79" spans="1:6">
      <c r="A79" s="221"/>
      <c r="B79" s="225">
        <v>32</v>
      </c>
      <c r="C79" s="171" t="s">
        <v>34</v>
      </c>
      <c r="D79" s="73">
        <v>15000</v>
      </c>
      <c r="E79" s="10">
        <v>0</v>
      </c>
      <c r="F79" s="696">
        <f t="shared" si="0"/>
        <v>0</v>
      </c>
    </row>
    <row r="80" spans="1:6" ht="27">
      <c r="A80" s="221" t="s">
        <v>56</v>
      </c>
      <c r="B80" s="222">
        <v>329</v>
      </c>
      <c r="C80" s="12" t="s">
        <v>43</v>
      </c>
      <c r="D80" s="70">
        <v>15000</v>
      </c>
      <c r="E80" s="212">
        <v>0</v>
      </c>
      <c r="F80" s="696">
        <f t="shared" si="0"/>
        <v>0</v>
      </c>
    </row>
    <row r="81" spans="1:6" ht="15.6">
      <c r="A81" s="133"/>
      <c r="B81" s="134"/>
      <c r="C81" s="34"/>
      <c r="D81" s="26"/>
      <c r="E81" s="130"/>
      <c r="F81" s="696"/>
    </row>
    <row r="82" spans="1:6" ht="40.5" customHeight="1">
      <c r="A82" s="434" t="s">
        <v>25</v>
      </c>
      <c r="B82" s="553" t="s">
        <v>226</v>
      </c>
      <c r="C82" s="480" t="s">
        <v>535</v>
      </c>
      <c r="D82" s="392">
        <v>30000</v>
      </c>
      <c r="E82" s="481">
        <v>0</v>
      </c>
      <c r="F82" s="596">
        <f t="shared" ref="F82:F98" si="1">E82/D82*100</f>
        <v>0</v>
      </c>
    </row>
    <row r="83" spans="1:6" ht="15.75" customHeight="1">
      <c r="A83" s="42"/>
      <c r="B83" s="53"/>
      <c r="C83" s="40"/>
      <c r="D83" s="70"/>
      <c r="E83" s="33"/>
      <c r="F83" s="696"/>
    </row>
    <row r="84" spans="1:6" ht="15.75" customHeight="1">
      <c r="A84" s="82"/>
      <c r="B84" s="8">
        <v>32</v>
      </c>
      <c r="C84" s="7" t="s">
        <v>34</v>
      </c>
      <c r="D84" s="73">
        <v>30000</v>
      </c>
      <c r="E84" s="10">
        <v>0</v>
      </c>
      <c r="F84" s="696">
        <f t="shared" si="1"/>
        <v>0</v>
      </c>
    </row>
    <row r="85" spans="1:6" ht="30" customHeight="1">
      <c r="A85" s="42">
        <v>12</v>
      </c>
      <c r="B85" s="53">
        <v>329</v>
      </c>
      <c r="C85" s="40" t="s">
        <v>43</v>
      </c>
      <c r="D85" s="70">
        <v>30000</v>
      </c>
      <c r="E85" s="33">
        <v>0</v>
      </c>
      <c r="F85" s="696">
        <f t="shared" si="1"/>
        <v>0</v>
      </c>
    </row>
    <row r="86" spans="1:6" ht="18" customHeight="1">
      <c r="A86" s="42"/>
      <c r="B86" s="53"/>
      <c r="C86" s="40"/>
      <c r="D86" s="70"/>
      <c r="E86" s="33"/>
      <c r="F86" s="696"/>
    </row>
    <row r="87" spans="1:6" ht="25.5" customHeight="1">
      <c r="A87" s="529" t="s">
        <v>52</v>
      </c>
      <c r="B87" s="526" t="s">
        <v>224</v>
      </c>
      <c r="C87" s="527" t="s">
        <v>243</v>
      </c>
      <c r="D87" s="528">
        <f>D89</f>
        <v>70000</v>
      </c>
      <c r="E87" s="528">
        <f>E89</f>
        <v>46673.05</v>
      </c>
      <c r="F87" s="596">
        <f t="shared" si="1"/>
        <v>66.675785714285723</v>
      </c>
    </row>
    <row r="88" spans="1:6" ht="14.25" customHeight="1">
      <c r="A88" s="132"/>
      <c r="B88" s="50"/>
      <c r="C88" s="34"/>
      <c r="D88" s="26"/>
      <c r="E88" s="130"/>
      <c r="F88" s="696"/>
    </row>
    <row r="89" spans="1:6" ht="40.5" customHeight="1">
      <c r="A89" s="224"/>
      <c r="B89" s="220">
        <v>42</v>
      </c>
      <c r="C89" s="7" t="s">
        <v>53</v>
      </c>
      <c r="D89" s="11">
        <f>D90+D93</f>
        <v>70000</v>
      </c>
      <c r="E89" s="10">
        <f>E90</f>
        <v>46673.05</v>
      </c>
      <c r="F89" s="696">
        <f t="shared" si="1"/>
        <v>66.675785714285723</v>
      </c>
    </row>
    <row r="90" spans="1:6" ht="17.25" customHeight="1">
      <c r="A90" s="221" t="s">
        <v>615</v>
      </c>
      <c r="B90" s="222">
        <v>422</v>
      </c>
      <c r="C90" s="12" t="s">
        <v>55</v>
      </c>
      <c r="D90" s="70">
        <v>60000</v>
      </c>
      <c r="E90" s="212">
        <f>E91+E92</f>
        <v>46673.05</v>
      </c>
      <c r="F90" s="696">
        <f t="shared" si="1"/>
        <v>77.788416666666677</v>
      </c>
    </row>
    <row r="91" spans="1:6" ht="29.4" customHeight="1">
      <c r="A91" s="221"/>
      <c r="B91" s="222">
        <v>4221</v>
      </c>
      <c r="C91" s="12" t="s">
        <v>348</v>
      </c>
      <c r="D91" s="70"/>
      <c r="E91" s="212">
        <v>44673.05</v>
      </c>
      <c r="F91" s="696"/>
    </row>
    <row r="92" spans="1:6" ht="28.8" customHeight="1">
      <c r="A92" s="221"/>
      <c r="B92" s="222">
        <v>4223</v>
      </c>
      <c r="C92" s="12" t="s">
        <v>772</v>
      </c>
      <c r="D92" s="70"/>
      <c r="E92" s="212">
        <v>2000</v>
      </c>
      <c r="F92" s="696"/>
    </row>
    <row r="93" spans="1:6" ht="54" customHeight="1">
      <c r="A93" s="221" t="s">
        <v>616</v>
      </c>
      <c r="B93" s="222">
        <v>426</v>
      </c>
      <c r="C93" s="12" t="s">
        <v>57</v>
      </c>
      <c r="D93" s="88">
        <v>10000</v>
      </c>
      <c r="E93" s="17">
        <v>0</v>
      </c>
      <c r="F93" s="696">
        <f t="shared" si="1"/>
        <v>0</v>
      </c>
    </row>
    <row r="94" spans="1:6" ht="19.5" customHeight="1">
      <c r="A94" s="221"/>
      <c r="B94" s="222"/>
      <c r="C94" s="12"/>
      <c r="D94" s="88"/>
      <c r="E94" s="17"/>
      <c r="F94" s="696"/>
    </row>
    <row r="95" spans="1:6" ht="19.5" customHeight="1">
      <c r="A95" s="662" t="s">
        <v>52</v>
      </c>
      <c r="B95" s="663" t="s">
        <v>644</v>
      </c>
      <c r="C95" s="432" t="s">
        <v>645</v>
      </c>
      <c r="D95" s="664">
        <v>200000</v>
      </c>
      <c r="E95" s="665">
        <v>0</v>
      </c>
      <c r="F95" s="596">
        <f t="shared" si="1"/>
        <v>0</v>
      </c>
    </row>
    <row r="96" spans="1:6" ht="14.25" customHeight="1">
      <c r="A96" s="221"/>
      <c r="B96" s="222"/>
      <c r="C96" s="12"/>
      <c r="D96" s="88"/>
      <c r="E96" s="17"/>
      <c r="F96" s="696"/>
    </row>
    <row r="97" spans="1:7" ht="41.25" customHeight="1">
      <c r="A97" s="348"/>
      <c r="B97" s="225">
        <v>42</v>
      </c>
      <c r="C97" s="171" t="s">
        <v>646</v>
      </c>
      <c r="D97" s="86">
        <v>200000</v>
      </c>
      <c r="E97" s="11">
        <v>0</v>
      </c>
      <c r="F97" s="696">
        <f t="shared" si="1"/>
        <v>0</v>
      </c>
    </row>
    <row r="98" spans="1:7" ht="56.25" customHeight="1">
      <c r="A98" s="221" t="s">
        <v>617</v>
      </c>
      <c r="B98" s="222">
        <v>426</v>
      </c>
      <c r="C98" s="12" t="s">
        <v>57</v>
      </c>
      <c r="D98" s="88">
        <v>200000</v>
      </c>
      <c r="E98" s="17">
        <v>0</v>
      </c>
      <c r="F98" s="696">
        <f t="shared" si="1"/>
        <v>0</v>
      </c>
    </row>
    <row r="99" spans="1:7" ht="18.75" customHeight="1">
      <c r="A99" s="221"/>
      <c r="B99" s="222"/>
      <c r="C99" s="12"/>
      <c r="D99" s="88"/>
      <c r="E99" s="17"/>
      <c r="F99" s="88"/>
    </row>
    <row r="100" spans="1:7" ht="37.5" customHeight="1">
      <c r="A100" s="136" t="s">
        <v>62</v>
      </c>
      <c r="B100" s="137" t="s">
        <v>63</v>
      </c>
      <c r="C100" s="138" t="s">
        <v>64</v>
      </c>
      <c r="D100" s="139">
        <f>D102+D154+D258+D319+D349+D416+D486</f>
        <v>46273000</v>
      </c>
      <c r="E100" s="139">
        <f>E102+E154+E258+E319+E349+E416+E486</f>
        <v>16732210.66</v>
      </c>
      <c r="F100" s="139">
        <f>E100/D100*100</f>
        <v>36.159770622177078</v>
      </c>
    </row>
    <row r="101" spans="1:7" ht="16.8">
      <c r="A101" s="140"/>
      <c r="B101" s="141"/>
      <c r="C101" s="142"/>
      <c r="D101" s="143"/>
      <c r="E101" s="143"/>
      <c r="F101" s="143"/>
    </row>
    <row r="102" spans="1:7" ht="31.2">
      <c r="A102" s="568" t="s">
        <v>23</v>
      </c>
      <c r="B102" s="572">
        <v>1002</v>
      </c>
      <c r="C102" s="570" t="s">
        <v>65</v>
      </c>
      <c r="D102" s="571">
        <f>D104+D146</f>
        <v>13017000</v>
      </c>
      <c r="E102" s="571">
        <f>E104+E146</f>
        <v>6029978</v>
      </c>
      <c r="F102" s="571">
        <f>E102/D102*100</f>
        <v>46.323868786970884</v>
      </c>
      <c r="G102" s="203"/>
    </row>
    <row r="103" spans="1:7">
      <c r="A103" s="34"/>
      <c r="B103" s="144"/>
      <c r="C103" s="34"/>
      <c r="D103" s="26"/>
      <c r="E103" s="26"/>
      <c r="F103" s="26"/>
    </row>
    <row r="104" spans="1:7" ht="42" customHeight="1">
      <c r="A104" s="235" t="s">
        <v>25</v>
      </c>
      <c r="B104" s="238" t="s">
        <v>66</v>
      </c>
      <c r="C104" s="236" t="s">
        <v>684</v>
      </c>
      <c r="D104" s="237">
        <f>D106+D114+D138+D142</f>
        <v>10747000</v>
      </c>
      <c r="E104" s="237">
        <f>E106+E114+E138+E142</f>
        <v>4895678</v>
      </c>
      <c r="F104" s="237">
        <f>E104/D104*100</f>
        <v>45.553903414906486</v>
      </c>
      <c r="G104" s="203"/>
    </row>
    <row r="105" spans="1:7">
      <c r="A105" s="34"/>
      <c r="B105" s="144"/>
      <c r="C105" s="34"/>
      <c r="D105" s="26"/>
      <c r="E105" s="26"/>
      <c r="F105" s="504"/>
    </row>
    <row r="106" spans="1:7" ht="17.25" customHeight="1">
      <c r="A106" s="12"/>
      <c r="B106" s="20">
        <v>31</v>
      </c>
      <c r="C106" s="7" t="s">
        <v>27</v>
      </c>
      <c r="D106" s="10">
        <f>D107+D109+D111</f>
        <v>8120000</v>
      </c>
      <c r="E106" s="10">
        <f>E107+E109+E111</f>
        <v>3889522</v>
      </c>
      <c r="F106" s="504">
        <f t="shared" ref="F106:F151" si="2">E106/D106*100</f>
        <v>47.900517241379312</v>
      </c>
    </row>
    <row r="107" spans="1:7">
      <c r="A107" s="16" t="s">
        <v>68</v>
      </c>
      <c r="B107" s="169">
        <v>311</v>
      </c>
      <c r="C107" s="12" t="s">
        <v>67</v>
      </c>
      <c r="D107" s="70">
        <v>6680000</v>
      </c>
      <c r="E107" s="70">
        <f>E108</f>
        <v>3302453</v>
      </c>
      <c r="F107" s="504">
        <f t="shared" si="2"/>
        <v>49.437919161676646</v>
      </c>
    </row>
    <row r="108" spans="1:7">
      <c r="A108" s="16"/>
      <c r="B108" s="169">
        <v>3111</v>
      </c>
      <c r="C108" s="12" t="s">
        <v>754</v>
      </c>
      <c r="D108" s="70"/>
      <c r="E108" s="70">
        <v>3302453</v>
      </c>
      <c r="F108" s="504"/>
    </row>
    <row r="109" spans="1:7" ht="27">
      <c r="A109" s="16" t="s">
        <v>70</v>
      </c>
      <c r="B109" s="169">
        <v>312</v>
      </c>
      <c r="C109" s="12" t="s">
        <v>31</v>
      </c>
      <c r="D109" s="88">
        <v>338000</v>
      </c>
      <c r="E109" s="70">
        <v>42164</v>
      </c>
      <c r="F109" s="504">
        <f t="shared" si="2"/>
        <v>12.474556213017751</v>
      </c>
    </row>
    <row r="110" spans="1:7" ht="27">
      <c r="A110" s="16"/>
      <c r="B110" s="169">
        <v>3121</v>
      </c>
      <c r="C110" s="12" t="s">
        <v>31</v>
      </c>
      <c r="D110" s="88"/>
      <c r="E110" s="70">
        <v>42164</v>
      </c>
      <c r="F110" s="504"/>
    </row>
    <row r="111" spans="1:7">
      <c r="A111" s="16" t="s">
        <v>71</v>
      </c>
      <c r="B111" s="169">
        <v>313</v>
      </c>
      <c r="C111" s="12" t="s">
        <v>69</v>
      </c>
      <c r="D111" s="88">
        <v>1102000</v>
      </c>
      <c r="E111" s="70">
        <f>E112</f>
        <v>544905</v>
      </c>
      <c r="F111" s="504">
        <f t="shared" si="2"/>
        <v>49.446914700544461</v>
      </c>
    </row>
    <row r="112" spans="1:7" ht="27">
      <c r="A112" s="16"/>
      <c r="B112" s="169">
        <v>3132</v>
      </c>
      <c r="C112" s="12" t="s">
        <v>779</v>
      </c>
      <c r="D112" s="88"/>
      <c r="E112" s="70">
        <v>544905</v>
      </c>
      <c r="F112" s="504"/>
    </row>
    <row r="113" spans="1:6">
      <c r="A113" s="221"/>
      <c r="B113" s="169"/>
      <c r="C113" s="12"/>
      <c r="D113" s="70"/>
      <c r="E113" s="70"/>
      <c r="F113" s="504"/>
    </row>
    <row r="114" spans="1:6">
      <c r="A114" s="221"/>
      <c r="B114" s="20">
        <v>32</v>
      </c>
      <c r="C114" s="7" t="s">
        <v>34</v>
      </c>
      <c r="D114" s="10">
        <f>D115+D118+D124+D133+D134</f>
        <v>2460000</v>
      </c>
      <c r="E114" s="10">
        <f>E115+E118+E124+E134</f>
        <v>973429</v>
      </c>
      <c r="F114" s="504">
        <f t="shared" si="2"/>
        <v>39.570284552845528</v>
      </c>
    </row>
    <row r="115" spans="1:6" ht="27.75" customHeight="1">
      <c r="A115" s="16" t="s">
        <v>72</v>
      </c>
      <c r="B115" s="169">
        <v>321</v>
      </c>
      <c r="C115" s="12" t="s">
        <v>36</v>
      </c>
      <c r="D115" s="70">
        <v>700000</v>
      </c>
      <c r="E115" s="70">
        <f>E116+E117</f>
        <v>342006</v>
      </c>
      <c r="F115" s="504">
        <f t="shared" si="2"/>
        <v>48.858000000000004</v>
      </c>
    </row>
    <row r="116" spans="1:6" ht="43.2" customHeight="1">
      <c r="A116" s="16"/>
      <c r="B116" s="169">
        <v>3212</v>
      </c>
      <c r="C116" s="12" t="s">
        <v>757</v>
      </c>
      <c r="D116" s="70"/>
      <c r="E116" s="70">
        <v>337786</v>
      </c>
      <c r="F116" s="504"/>
    </row>
    <row r="117" spans="1:6" ht="29.4" customHeight="1">
      <c r="A117" s="16"/>
      <c r="B117" s="169">
        <v>3213</v>
      </c>
      <c r="C117" s="12" t="s">
        <v>758</v>
      </c>
      <c r="D117" s="70"/>
      <c r="E117" s="70">
        <v>4220</v>
      </c>
      <c r="F117" s="504"/>
    </row>
    <row r="118" spans="1:6" ht="27.75" customHeight="1">
      <c r="A118" s="16" t="s">
        <v>76</v>
      </c>
      <c r="B118" s="169">
        <v>322</v>
      </c>
      <c r="C118" s="12" t="s">
        <v>38</v>
      </c>
      <c r="D118" s="70">
        <v>1300000</v>
      </c>
      <c r="E118" s="70">
        <f>E119+E120+E121+E122+E123</f>
        <v>462154</v>
      </c>
      <c r="F118" s="504">
        <f t="shared" si="2"/>
        <v>35.55030769230769</v>
      </c>
    </row>
    <row r="119" spans="1:6" ht="27.75" customHeight="1">
      <c r="A119" s="16"/>
      <c r="B119" s="169">
        <v>3221</v>
      </c>
      <c r="C119" s="12" t="s">
        <v>780</v>
      </c>
      <c r="D119" s="70"/>
      <c r="E119" s="70">
        <v>9619</v>
      </c>
      <c r="F119" s="504"/>
    </row>
    <row r="120" spans="1:6" ht="15.6" customHeight="1">
      <c r="A120" s="16"/>
      <c r="B120" s="169">
        <v>3222</v>
      </c>
      <c r="C120" s="12" t="s">
        <v>795</v>
      </c>
      <c r="D120" s="70"/>
      <c r="E120" s="70">
        <v>278280</v>
      </c>
      <c r="F120" s="504"/>
    </row>
    <row r="121" spans="1:6" ht="14.4" customHeight="1">
      <c r="A121" s="16"/>
      <c r="B121" s="169">
        <v>3223</v>
      </c>
      <c r="C121" s="12" t="s">
        <v>715</v>
      </c>
      <c r="D121" s="70"/>
      <c r="E121" s="70">
        <v>123678</v>
      </c>
      <c r="F121" s="504"/>
    </row>
    <row r="122" spans="1:6" ht="41.4" customHeight="1">
      <c r="A122" s="16"/>
      <c r="B122" s="169">
        <v>3224</v>
      </c>
      <c r="C122" s="12" t="s">
        <v>796</v>
      </c>
      <c r="D122" s="70"/>
      <c r="E122" s="70">
        <v>41803</v>
      </c>
      <c r="F122" s="504"/>
    </row>
    <row r="123" spans="1:6" ht="30" customHeight="1">
      <c r="A123" s="16"/>
      <c r="B123" s="169">
        <v>3225</v>
      </c>
      <c r="C123" s="12" t="s">
        <v>797</v>
      </c>
      <c r="D123" s="70"/>
      <c r="E123" s="70">
        <v>8774</v>
      </c>
      <c r="F123" s="504"/>
    </row>
    <row r="124" spans="1:6">
      <c r="A124" s="16" t="s">
        <v>77</v>
      </c>
      <c r="B124" s="169">
        <v>323</v>
      </c>
      <c r="C124" s="12" t="s">
        <v>40</v>
      </c>
      <c r="D124" s="70">
        <v>350000</v>
      </c>
      <c r="E124" s="70">
        <f>E125+E126+E127+E128+E129+E130+E131+E132</f>
        <v>119449</v>
      </c>
      <c r="F124" s="504">
        <f t="shared" si="2"/>
        <v>34.128285714285717</v>
      </c>
    </row>
    <row r="125" spans="1:6" ht="27">
      <c r="A125" s="16"/>
      <c r="B125" s="169">
        <v>3231</v>
      </c>
      <c r="C125" s="12" t="s">
        <v>798</v>
      </c>
      <c r="D125" s="70"/>
      <c r="E125" s="70">
        <v>13197</v>
      </c>
      <c r="F125" s="504"/>
    </row>
    <row r="126" spans="1:6" ht="30.6" customHeight="1">
      <c r="A126" s="16"/>
      <c r="B126" s="169">
        <v>3232</v>
      </c>
      <c r="C126" s="12" t="s">
        <v>716</v>
      </c>
      <c r="D126" s="70"/>
      <c r="E126" s="70">
        <v>33575</v>
      </c>
      <c r="F126" s="504"/>
    </row>
    <row r="127" spans="1:6" ht="30.6" customHeight="1">
      <c r="A127" s="16"/>
      <c r="B127" s="169">
        <v>3233</v>
      </c>
      <c r="C127" s="12" t="s">
        <v>718</v>
      </c>
      <c r="D127" s="70"/>
      <c r="E127" s="70">
        <v>5190</v>
      </c>
      <c r="F127" s="504"/>
    </row>
    <row r="128" spans="1:6" ht="30.6" customHeight="1">
      <c r="A128" s="16"/>
      <c r="B128" s="169">
        <v>3234</v>
      </c>
      <c r="C128" s="12" t="s">
        <v>717</v>
      </c>
      <c r="D128" s="70"/>
      <c r="E128" s="70">
        <v>24546</v>
      </c>
      <c r="F128" s="504"/>
    </row>
    <row r="129" spans="1:6" ht="30.6" customHeight="1">
      <c r="A129" s="16"/>
      <c r="B129" s="169">
        <v>3235</v>
      </c>
      <c r="C129" s="12" t="s">
        <v>729</v>
      </c>
      <c r="D129" s="70"/>
      <c r="E129" s="70">
        <v>3262</v>
      </c>
      <c r="F129" s="504"/>
    </row>
    <row r="130" spans="1:6" ht="30.6" customHeight="1">
      <c r="A130" s="16"/>
      <c r="B130" s="169">
        <v>3236</v>
      </c>
      <c r="C130" s="12" t="s">
        <v>799</v>
      </c>
      <c r="D130" s="70"/>
      <c r="E130" s="70">
        <v>15530</v>
      </c>
      <c r="F130" s="504"/>
    </row>
    <row r="131" spans="1:6" ht="30.6" customHeight="1">
      <c r="A131" s="16"/>
      <c r="B131" s="169">
        <v>3237</v>
      </c>
      <c r="C131" s="12" t="s">
        <v>726</v>
      </c>
      <c r="D131" s="70"/>
      <c r="E131" s="70">
        <v>1034</v>
      </c>
      <c r="F131" s="504"/>
    </row>
    <row r="132" spans="1:6" ht="30.6" customHeight="1">
      <c r="A132" s="16"/>
      <c r="B132" s="169">
        <v>3238</v>
      </c>
      <c r="C132" s="12" t="s">
        <v>724</v>
      </c>
      <c r="D132" s="70"/>
      <c r="E132" s="70">
        <v>23115</v>
      </c>
      <c r="F132" s="504"/>
    </row>
    <row r="133" spans="1:6" ht="41.25" customHeight="1">
      <c r="A133" s="16" t="s">
        <v>79</v>
      </c>
      <c r="B133" s="169">
        <v>324</v>
      </c>
      <c r="C133" s="12" t="s">
        <v>227</v>
      </c>
      <c r="D133" s="70">
        <v>10000</v>
      </c>
      <c r="E133" s="70">
        <v>0</v>
      </c>
      <c r="F133" s="504">
        <f t="shared" si="2"/>
        <v>0</v>
      </c>
    </row>
    <row r="134" spans="1:6" ht="27">
      <c r="A134" s="16" t="s">
        <v>355</v>
      </c>
      <c r="B134" s="169">
        <v>329</v>
      </c>
      <c r="C134" s="12" t="s">
        <v>42</v>
      </c>
      <c r="D134" s="70">
        <v>100000</v>
      </c>
      <c r="E134" s="70">
        <f>E135+E136</f>
        <v>49820</v>
      </c>
      <c r="F134" s="504">
        <f t="shared" si="2"/>
        <v>49.82</v>
      </c>
    </row>
    <row r="135" spans="1:6">
      <c r="A135" s="16"/>
      <c r="B135" s="169">
        <v>3292</v>
      </c>
      <c r="C135" s="12" t="s">
        <v>800</v>
      </c>
      <c r="D135" s="70"/>
      <c r="E135" s="70">
        <v>46702</v>
      </c>
      <c r="F135" s="504"/>
    </row>
    <row r="136" spans="1:6" ht="27">
      <c r="A136" s="16"/>
      <c r="B136" s="169">
        <v>3299</v>
      </c>
      <c r="C136" s="12" t="s">
        <v>43</v>
      </c>
      <c r="D136" s="70"/>
      <c r="E136" s="70">
        <v>3118</v>
      </c>
      <c r="F136" s="504"/>
    </row>
    <row r="137" spans="1:6">
      <c r="A137" s="16"/>
      <c r="B137" s="169"/>
      <c r="C137" s="12"/>
      <c r="D137" s="70"/>
      <c r="E137" s="70"/>
      <c r="F137" s="504"/>
    </row>
    <row r="138" spans="1:6">
      <c r="A138" s="167"/>
      <c r="B138" s="170">
        <v>34</v>
      </c>
      <c r="C138" s="171" t="s">
        <v>44</v>
      </c>
      <c r="D138" s="73">
        <v>17000</v>
      </c>
      <c r="E138" s="73">
        <f>E140</f>
        <v>9645</v>
      </c>
      <c r="F138" s="504">
        <f t="shared" si="2"/>
        <v>56.735294117647058</v>
      </c>
    </row>
    <row r="139" spans="1:6" ht="27">
      <c r="A139" s="16" t="s">
        <v>356</v>
      </c>
      <c r="B139" s="169">
        <v>343</v>
      </c>
      <c r="C139" s="12" t="s">
        <v>46</v>
      </c>
      <c r="D139" s="70">
        <v>17000</v>
      </c>
      <c r="E139" s="70">
        <f>E140</f>
        <v>9645</v>
      </c>
      <c r="F139" s="504">
        <f t="shared" si="2"/>
        <v>56.735294117647058</v>
      </c>
    </row>
    <row r="140" spans="1:6" ht="27">
      <c r="A140" s="16"/>
      <c r="B140" s="169">
        <v>3431</v>
      </c>
      <c r="C140" s="12" t="s">
        <v>769</v>
      </c>
      <c r="D140" s="70"/>
      <c r="E140" s="70">
        <v>9645</v>
      </c>
      <c r="F140" s="504"/>
    </row>
    <row r="141" spans="1:6">
      <c r="A141" s="16"/>
      <c r="B141" s="169"/>
      <c r="C141" s="12"/>
      <c r="D141" s="70"/>
      <c r="E141" s="70"/>
      <c r="F141" s="504"/>
    </row>
    <row r="142" spans="1:6" ht="40.200000000000003">
      <c r="A142" s="167"/>
      <c r="B142" s="170">
        <v>42</v>
      </c>
      <c r="C142" s="171" t="s">
        <v>88</v>
      </c>
      <c r="D142" s="73">
        <v>150000</v>
      </c>
      <c r="E142" s="73">
        <f>E143</f>
        <v>23082</v>
      </c>
      <c r="F142" s="504">
        <f t="shared" si="2"/>
        <v>15.387999999999998</v>
      </c>
    </row>
    <row r="143" spans="1:6" ht="27">
      <c r="A143" s="16" t="s">
        <v>84</v>
      </c>
      <c r="B143" s="169">
        <v>422</v>
      </c>
      <c r="C143" s="12" t="s">
        <v>348</v>
      </c>
      <c r="D143" s="70">
        <v>150000</v>
      </c>
      <c r="E143" s="70">
        <f>E144</f>
        <v>23082</v>
      </c>
      <c r="F143" s="504">
        <f t="shared" si="2"/>
        <v>15.387999999999998</v>
      </c>
    </row>
    <row r="144" spans="1:6" ht="27">
      <c r="A144" s="16"/>
      <c r="B144" s="169">
        <v>4221</v>
      </c>
      <c r="C144" s="12" t="s">
        <v>348</v>
      </c>
      <c r="D144" s="70"/>
      <c r="E144" s="70">
        <v>23082</v>
      </c>
      <c r="F144" s="504"/>
    </row>
    <row r="145" spans="1:7">
      <c r="A145" s="16"/>
      <c r="B145" s="169"/>
      <c r="C145" s="12"/>
      <c r="D145" s="70"/>
      <c r="E145" s="70"/>
      <c r="F145" s="504"/>
    </row>
    <row r="146" spans="1:7" ht="27">
      <c r="A146" s="525" t="s">
        <v>25</v>
      </c>
      <c r="B146" s="530" t="s">
        <v>73</v>
      </c>
      <c r="C146" s="527" t="s">
        <v>74</v>
      </c>
      <c r="D146" s="528">
        <f>D148</f>
        <v>2270000</v>
      </c>
      <c r="E146" s="528">
        <f>E148</f>
        <v>1134300</v>
      </c>
      <c r="F146" s="237">
        <f t="shared" si="2"/>
        <v>49.969162995594715</v>
      </c>
    </row>
    <row r="147" spans="1:7" ht="15.6">
      <c r="A147" s="145"/>
      <c r="B147" s="146"/>
      <c r="C147" s="81"/>
      <c r="D147" s="67"/>
      <c r="E147" s="67"/>
      <c r="F147" s="504"/>
    </row>
    <row r="148" spans="1:7">
      <c r="A148" s="221"/>
      <c r="B148" s="20">
        <v>38</v>
      </c>
      <c r="C148" s="7" t="s">
        <v>75</v>
      </c>
      <c r="D148" s="10">
        <f>D149+D151</f>
        <v>2270000</v>
      </c>
      <c r="E148" s="10">
        <f>E149+E151</f>
        <v>1134300</v>
      </c>
      <c r="F148" s="504">
        <f t="shared" si="2"/>
        <v>49.969162995594715</v>
      </c>
    </row>
    <row r="149" spans="1:7" ht="31.8" customHeight="1">
      <c r="A149" s="16" t="s">
        <v>86</v>
      </c>
      <c r="B149" s="169">
        <v>381</v>
      </c>
      <c r="C149" s="13" t="s">
        <v>412</v>
      </c>
      <c r="D149" s="70">
        <v>525000</v>
      </c>
      <c r="E149" s="70">
        <f>E150</f>
        <v>262200</v>
      </c>
      <c r="F149" s="504">
        <f t="shared" si="2"/>
        <v>49.942857142857143</v>
      </c>
      <c r="G149" t="s">
        <v>591</v>
      </c>
    </row>
    <row r="150" spans="1:7" ht="27" customHeight="1">
      <c r="A150" s="16"/>
      <c r="B150" s="169">
        <v>3811</v>
      </c>
      <c r="C150" s="13" t="s">
        <v>773</v>
      </c>
      <c r="D150" s="70"/>
      <c r="E150" s="70">
        <v>262200</v>
      </c>
      <c r="F150" s="504"/>
    </row>
    <row r="151" spans="1:7" ht="40.200000000000003">
      <c r="A151" s="16" t="s">
        <v>423</v>
      </c>
      <c r="B151" s="169">
        <v>381</v>
      </c>
      <c r="C151" s="12" t="s">
        <v>78</v>
      </c>
      <c r="D151" s="88">
        <v>1745000</v>
      </c>
      <c r="E151" s="88">
        <f>E152</f>
        <v>872100</v>
      </c>
      <c r="F151" s="504">
        <f t="shared" si="2"/>
        <v>49.977077363896846</v>
      </c>
    </row>
    <row r="152" spans="1:7" ht="27">
      <c r="A152" s="16"/>
      <c r="B152" s="169">
        <v>3811</v>
      </c>
      <c r="C152" s="12" t="s">
        <v>773</v>
      </c>
      <c r="D152" s="88"/>
      <c r="E152" s="88">
        <v>872100</v>
      </c>
      <c r="F152" s="504"/>
    </row>
    <row r="153" spans="1:7">
      <c r="A153" s="132"/>
      <c r="B153" s="144"/>
      <c r="C153" s="34"/>
      <c r="D153" s="26"/>
      <c r="E153" s="26"/>
      <c r="F153" s="26"/>
    </row>
    <row r="154" spans="1:7" ht="15.6">
      <c r="A154" s="568" t="s">
        <v>23</v>
      </c>
      <c r="B154" s="572">
        <v>1003</v>
      </c>
      <c r="C154" s="570" t="s">
        <v>81</v>
      </c>
      <c r="D154" s="571">
        <f>D156+D187+D193+D200+D206+D213+D218+D223+D228+D233+D238+D243+D248+D253</f>
        <v>5123000</v>
      </c>
      <c r="E154" s="571">
        <f>E156+E187+E193+E200+E206+E213+E218+E223+E228+E233+E238+E243+E248+E253</f>
        <v>1327593.22</v>
      </c>
      <c r="F154" s="571">
        <f>E154/D154*100</f>
        <v>25.914370876439584</v>
      </c>
    </row>
    <row r="155" spans="1:7" s="187" customFormat="1" ht="15.6">
      <c r="A155" s="334"/>
      <c r="B155" s="335"/>
      <c r="C155" s="179"/>
      <c r="D155" s="180"/>
      <c r="E155" s="180"/>
      <c r="F155" s="180"/>
    </row>
    <row r="156" spans="1:7" ht="16.5" customHeight="1">
      <c r="A156" s="529" t="s">
        <v>25</v>
      </c>
      <c r="B156" s="530" t="s">
        <v>82</v>
      </c>
      <c r="C156" s="527" t="s">
        <v>83</v>
      </c>
      <c r="D156" s="531">
        <f>D158+D165+D177+D181</f>
        <v>523000</v>
      </c>
      <c r="E156" s="528">
        <f>E158+E165+E177+E181</f>
        <v>193648</v>
      </c>
      <c r="F156" s="531">
        <f>E156/D156*100</f>
        <v>37.026386233269598</v>
      </c>
    </row>
    <row r="157" spans="1:7">
      <c r="A157" s="148"/>
      <c r="B157" s="144"/>
      <c r="C157" s="34"/>
      <c r="D157" s="26"/>
      <c r="E157" s="26"/>
      <c r="F157" s="697"/>
    </row>
    <row r="158" spans="1:7" ht="18" customHeight="1">
      <c r="A158" s="224"/>
      <c r="B158" s="20">
        <v>31</v>
      </c>
      <c r="C158" s="7" t="s">
        <v>27</v>
      </c>
      <c r="D158" s="10">
        <f>D159+D161+D162</f>
        <v>357000</v>
      </c>
      <c r="E158" s="10">
        <f>E159+E162</f>
        <v>129182</v>
      </c>
      <c r="F158" s="697">
        <f t="shared" ref="F158:F228" si="3">E158/D158*100</f>
        <v>36.185434173669471</v>
      </c>
    </row>
    <row r="159" spans="1:7">
      <c r="A159" s="16" t="s">
        <v>424</v>
      </c>
      <c r="B159" s="169">
        <v>311</v>
      </c>
      <c r="C159" s="12" t="s">
        <v>29</v>
      </c>
      <c r="D159" s="70">
        <v>300000</v>
      </c>
      <c r="E159" s="70">
        <f>E160</f>
        <v>110886</v>
      </c>
      <c r="F159" s="697">
        <f t="shared" si="3"/>
        <v>36.962000000000003</v>
      </c>
    </row>
    <row r="160" spans="1:7">
      <c r="A160" s="16"/>
      <c r="B160" s="169">
        <v>3111</v>
      </c>
      <c r="C160" s="12" t="s">
        <v>754</v>
      </c>
      <c r="D160" s="70"/>
      <c r="E160" s="70">
        <v>110886</v>
      </c>
      <c r="F160" s="697"/>
    </row>
    <row r="161" spans="1:6" ht="27" customHeight="1">
      <c r="A161" s="16" t="s">
        <v>91</v>
      </c>
      <c r="B161" s="169">
        <v>312</v>
      </c>
      <c r="C161" s="12" t="s">
        <v>85</v>
      </c>
      <c r="D161" s="70">
        <v>7000</v>
      </c>
      <c r="E161" s="70">
        <v>0</v>
      </c>
      <c r="F161" s="697">
        <f t="shared" si="3"/>
        <v>0</v>
      </c>
    </row>
    <row r="162" spans="1:6">
      <c r="A162" s="16" t="s">
        <v>93</v>
      </c>
      <c r="B162" s="169">
        <v>313</v>
      </c>
      <c r="C162" s="12" t="s">
        <v>87</v>
      </c>
      <c r="D162" s="70">
        <v>50000</v>
      </c>
      <c r="E162" s="70">
        <f>E163</f>
        <v>18296</v>
      </c>
      <c r="F162" s="697">
        <f t="shared" si="3"/>
        <v>36.591999999999999</v>
      </c>
    </row>
    <row r="163" spans="1:6" ht="27">
      <c r="A163" s="16"/>
      <c r="B163" s="169">
        <v>3132</v>
      </c>
      <c r="C163" s="12" t="s">
        <v>779</v>
      </c>
      <c r="D163" s="70"/>
      <c r="E163" s="70">
        <v>18296</v>
      </c>
      <c r="F163" s="697"/>
    </row>
    <row r="164" spans="1:6">
      <c r="A164" s="221"/>
      <c r="B164" s="169"/>
      <c r="C164" s="12"/>
      <c r="D164" s="70"/>
      <c r="E164" s="70"/>
      <c r="F164" s="697"/>
    </row>
    <row r="165" spans="1:6">
      <c r="A165" s="221"/>
      <c r="B165" s="20">
        <v>32</v>
      </c>
      <c r="C165" s="7" t="s">
        <v>34</v>
      </c>
      <c r="D165" s="10">
        <f>D166+D167+D170+D175</f>
        <v>73000</v>
      </c>
      <c r="E165" s="10">
        <f>E166+E167+E170+E175</f>
        <v>19662</v>
      </c>
      <c r="F165" s="697">
        <f t="shared" si="3"/>
        <v>26.934246575342463</v>
      </c>
    </row>
    <row r="166" spans="1:6" ht="27">
      <c r="A166" s="221" t="s">
        <v>94</v>
      </c>
      <c r="B166" s="231">
        <v>321</v>
      </c>
      <c r="C166" s="13" t="s">
        <v>36</v>
      </c>
      <c r="D166" s="212">
        <v>3000</v>
      </c>
      <c r="E166" s="212">
        <v>0</v>
      </c>
      <c r="F166" s="697">
        <f t="shared" si="3"/>
        <v>0</v>
      </c>
    </row>
    <row r="167" spans="1:6" ht="30.75" customHeight="1">
      <c r="A167" s="16" t="s">
        <v>95</v>
      </c>
      <c r="B167" s="169">
        <v>322</v>
      </c>
      <c r="C167" s="12" t="s">
        <v>38</v>
      </c>
      <c r="D167" s="70">
        <v>25000</v>
      </c>
      <c r="E167" s="70">
        <f>E168+E169</f>
        <v>8138</v>
      </c>
      <c r="F167" s="697">
        <f t="shared" si="3"/>
        <v>32.552</v>
      </c>
    </row>
    <row r="168" spans="1:6" ht="30.75" customHeight="1">
      <c r="A168" s="16"/>
      <c r="B168" s="169">
        <v>3221</v>
      </c>
      <c r="C168" s="12" t="s">
        <v>780</v>
      </c>
      <c r="D168" s="70"/>
      <c r="E168" s="70">
        <v>1087</v>
      </c>
      <c r="F168" s="697"/>
    </row>
    <row r="169" spans="1:6" ht="30.75" customHeight="1">
      <c r="A169" s="16"/>
      <c r="B169" s="169">
        <v>3223</v>
      </c>
      <c r="C169" s="12" t="s">
        <v>715</v>
      </c>
      <c r="D169" s="70"/>
      <c r="E169" s="70">
        <v>7051</v>
      </c>
      <c r="F169" s="697"/>
    </row>
    <row r="170" spans="1:6">
      <c r="A170" s="221" t="s">
        <v>257</v>
      </c>
      <c r="B170" s="169">
        <v>323</v>
      </c>
      <c r="C170" s="12" t="s">
        <v>40</v>
      </c>
      <c r="D170" s="70">
        <v>40000</v>
      </c>
      <c r="E170" s="70">
        <f>E171+E172+E173+E174</f>
        <v>11524</v>
      </c>
      <c r="F170" s="697">
        <f t="shared" si="3"/>
        <v>28.810000000000002</v>
      </c>
    </row>
    <row r="171" spans="1:6" ht="27">
      <c r="A171" s="221"/>
      <c r="B171" s="169">
        <v>3231</v>
      </c>
      <c r="C171" s="12" t="s">
        <v>763</v>
      </c>
      <c r="D171" s="70"/>
      <c r="E171" s="70">
        <v>1645</v>
      </c>
      <c r="F171" s="697"/>
    </row>
    <row r="172" spans="1:6">
      <c r="A172" s="221"/>
      <c r="B172" s="169">
        <v>3234</v>
      </c>
      <c r="C172" s="12" t="s">
        <v>717</v>
      </c>
      <c r="D172" s="70"/>
      <c r="E172" s="70">
        <v>364</v>
      </c>
      <c r="F172" s="697"/>
    </row>
    <row r="173" spans="1:6">
      <c r="A173" s="221"/>
      <c r="B173" s="169">
        <v>3237</v>
      </c>
      <c r="C173" s="12" t="s">
        <v>801</v>
      </c>
      <c r="D173" s="70"/>
      <c r="E173" s="70">
        <v>9000</v>
      </c>
      <c r="F173" s="697"/>
    </row>
    <row r="174" spans="1:6">
      <c r="A174" s="221"/>
      <c r="B174" s="169">
        <v>3239</v>
      </c>
      <c r="C174" s="12" t="s">
        <v>764</v>
      </c>
      <c r="D174" s="70"/>
      <c r="E174" s="70">
        <v>515</v>
      </c>
      <c r="F174" s="697"/>
    </row>
    <row r="175" spans="1:6" ht="27">
      <c r="A175" s="221" t="s">
        <v>258</v>
      </c>
      <c r="B175" s="169">
        <v>329</v>
      </c>
      <c r="C175" s="12" t="s">
        <v>42</v>
      </c>
      <c r="D175" s="70">
        <v>5000</v>
      </c>
      <c r="E175" s="70">
        <v>0</v>
      </c>
      <c r="F175" s="697">
        <f t="shared" si="3"/>
        <v>0</v>
      </c>
    </row>
    <row r="176" spans="1:6">
      <c r="A176" s="221"/>
      <c r="B176" s="169"/>
      <c r="C176" s="12"/>
      <c r="D176" s="70"/>
      <c r="E176" s="70"/>
      <c r="F176" s="697"/>
    </row>
    <row r="177" spans="1:6">
      <c r="A177" s="348"/>
      <c r="B177" s="170">
        <v>34</v>
      </c>
      <c r="C177" s="171" t="s">
        <v>44</v>
      </c>
      <c r="D177" s="73">
        <v>3000</v>
      </c>
      <c r="E177" s="73">
        <f>E178</f>
        <v>1265</v>
      </c>
      <c r="F177" s="697">
        <f t="shared" si="3"/>
        <v>42.166666666666671</v>
      </c>
    </row>
    <row r="178" spans="1:6" ht="27">
      <c r="A178" s="221" t="s">
        <v>98</v>
      </c>
      <c r="B178" s="169">
        <v>343</v>
      </c>
      <c r="C178" s="12" t="s">
        <v>46</v>
      </c>
      <c r="D178" s="70">
        <v>3000</v>
      </c>
      <c r="E178" s="70">
        <f>E179</f>
        <v>1265</v>
      </c>
      <c r="F178" s="697">
        <f t="shared" si="3"/>
        <v>42.166666666666671</v>
      </c>
    </row>
    <row r="179" spans="1:6" ht="27">
      <c r="A179" s="221"/>
      <c r="B179" s="169">
        <v>3431</v>
      </c>
      <c r="C179" s="12" t="s">
        <v>769</v>
      </c>
      <c r="D179" s="70"/>
      <c r="E179" s="70">
        <v>1265</v>
      </c>
      <c r="F179" s="697"/>
    </row>
    <row r="180" spans="1:6">
      <c r="A180" s="221"/>
      <c r="B180" s="169"/>
      <c r="C180" s="12"/>
      <c r="D180" s="70"/>
      <c r="E180" s="70"/>
      <c r="F180" s="697"/>
    </row>
    <row r="181" spans="1:6" ht="41.25" customHeight="1">
      <c r="A181" s="221"/>
      <c r="B181" s="20">
        <v>42</v>
      </c>
      <c r="C181" s="7" t="s">
        <v>88</v>
      </c>
      <c r="D181" s="10">
        <f>D182+D184</f>
        <v>90000</v>
      </c>
      <c r="E181" s="10">
        <f>E182+E184</f>
        <v>43539</v>
      </c>
      <c r="F181" s="697">
        <f t="shared" si="3"/>
        <v>48.376666666666665</v>
      </c>
    </row>
    <row r="182" spans="1:6">
      <c r="A182" s="16" t="s">
        <v>349</v>
      </c>
      <c r="B182" s="169">
        <v>424</v>
      </c>
      <c r="C182" s="12" t="s">
        <v>89</v>
      </c>
      <c r="D182" s="70">
        <v>80000</v>
      </c>
      <c r="E182" s="212">
        <f>E183</f>
        <v>39826</v>
      </c>
      <c r="F182" s="697">
        <f t="shared" si="3"/>
        <v>49.782499999999999</v>
      </c>
    </row>
    <row r="183" spans="1:6">
      <c r="A183" s="16"/>
      <c r="B183" s="169">
        <v>4241</v>
      </c>
      <c r="C183" s="12" t="s">
        <v>89</v>
      </c>
      <c r="D183" s="70"/>
      <c r="E183" s="212">
        <v>39826</v>
      </c>
      <c r="F183" s="697"/>
    </row>
    <row r="184" spans="1:6">
      <c r="A184" s="221" t="s">
        <v>100</v>
      </c>
      <c r="B184" s="169">
        <v>422</v>
      </c>
      <c r="C184" s="12" t="s">
        <v>55</v>
      </c>
      <c r="D184" s="70">
        <v>10000</v>
      </c>
      <c r="E184" s="212">
        <f>E185</f>
        <v>3713</v>
      </c>
      <c r="F184" s="697">
        <f t="shared" si="3"/>
        <v>37.130000000000003</v>
      </c>
    </row>
    <row r="185" spans="1:6" ht="27">
      <c r="A185" s="221"/>
      <c r="B185" s="169">
        <v>4221</v>
      </c>
      <c r="C185" s="12" t="s">
        <v>348</v>
      </c>
      <c r="D185" s="70"/>
      <c r="E185" s="212">
        <v>3713</v>
      </c>
      <c r="F185" s="697"/>
    </row>
    <row r="186" spans="1:6">
      <c r="A186" s="221"/>
      <c r="B186" s="169"/>
      <c r="C186" s="12"/>
      <c r="D186" s="70"/>
      <c r="E186" s="70"/>
      <c r="F186" s="697"/>
    </row>
    <row r="187" spans="1:6" ht="66.75" customHeight="1">
      <c r="A187" s="529" t="s">
        <v>25</v>
      </c>
      <c r="B187" s="530" t="s">
        <v>90</v>
      </c>
      <c r="C187" s="527" t="s">
        <v>606</v>
      </c>
      <c r="D187" s="531">
        <v>750000</v>
      </c>
      <c r="E187" s="528">
        <f>E189</f>
        <v>177153.22</v>
      </c>
      <c r="F187" s="531">
        <f t="shared" si="3"/>
        <v>23.620429333333334</v>
      </c>
    </row>
    <row r="188" spans="1:6">
      <c r="A188" s="149"/>
      <c r="B188" s="150"/>
      <c r="C188" s="151"/>
      <c r="D188" s="152"/>
      <c r="E188" s="26"/>
      <c r="F188" s="697"/>
    </row>
    <row r="189" spans="1:6">
      <c r="A189" s="224"/>
      <c r="B189" s="20">
        <v>32</v>
      </c>
      <c r="C189" s="7" t="s">
        <v>34</v>
      </c>
      <c r="D189" s="10">
        <v>750000</v>
      </c>
      <c r="E189" s="10">
        <f>E190</f>
        <v>177153.22</v>
      </c>
      <c r="F189" s="697">
        <f t="shared" si="3"/>
        <v>23.620429333333334</v>
      </c>
    </row>
    <row r="190" spans="1:6" ht="27" customHeight="1">
      <c r="A190" s="16" t="s">
        <v>259</v>
      </c>
      <c r="B190" s="169">
        <v>329</v>
      </c>
      <c r="C190" s="12" t="s">
        <v>42</v>
      </c>
      <c r="D190" s="70">
        <v>750000</v>
      </c>
      <c r="E190" s="70">
        <f>E191</f>
        <v>177153.22</v>
      </c>
      <c r="F190" s="697">
        <f t="shared" si="3"/>
        <v>23.620429333333334</v>
      </c>
    </row>
    <row r="191" spans="1:6" ht="27" customHeight="1">
      <c r="A191" s="16"/>
      <c r="B191" s="169">
        <v>3299</v>
      </c>
      <c r="C191" s="12" t="s">
        <v>43</v>
      </c>
      <c r="D191" s="70"/>
      <c r="E191" s="70">
        <v>177153.22</v>
      </c>
      <c r="F191" s="697"/>
    </row>
    <row r="192" spans="1:6">
      <c r="A192" s="131"/>
      <c r="B192" s="144"/>
      <c r="C192" s="34"/>
      <c r="D192" s="26"/>
      <c r="E192" s="26"/>
      <c r="F192" s="697"/>
    </row>
    <row r="193" spans="1:6" ht="30.75" customHeight="1">
      <c r="A193" s="529" t="s">
        <v>25</v>
      </c>
      <c r="B193" s="530" t="s">
        <v>404</v>
      </c>
      <c r="C193" s="527" t="s">
        <v>92</v>
      </c>
      <c r="D193" s="531">
        <f>D195</f>
        <v>950000</v>
      </c>
      <c r="E193" s="528">
        <f>E195+E198</f>
        <v>303000</v>
      </c>
      <c r="F193" s="531">
        <f t="shared" si="3"/>
        <v>31.894736842105264</v>
      </c>
    </row>
    <row r="194" spans="1:6" s="154" customFormat="1" ht="17.25" customHeight="1">
      <c r="A194" s="153"/>
      <c r="B194" s="146"/>
      <c r="C194" s="81"/>
      <c r="D194" s="112"/>
      <c r="E194" s="67"/>
      <c r="F194" s="697"/>
    </row>
    <row r="195" spans="1:6" ht="27">
      <c r="A195" s="75"/>
      <c r="B195" s="155">
        <v>38</v>
      </c>
      <c r="C195" s="79" t="s">
        <v>49</v>
      </c>
      <c r="D195" s="65">
        <f>D196+D198</f>
        <v>950000</v>
      </c>
      <c r="E195" s="32">
        <f>E196</f>
        <v>303000</v>
      </c>
      <c r="F195" s="697">
        <f t="shared" si="3"/>
        <v>31.894736842105264</v>
      </c>
    </row>
    <row r="196" spans="1:6" ht="20.25" customHeight="1">
      <c r="A196" s="75" t="s">
        <v>509</v>
      </c>
      <c r="B196" s="156">
        <v>381</v>
      </c>
      <c r="C196" s="77" t="s">
        <v>50</v>
      </c>
      <c r="D196" s="157">
        <v>850000</v>
      </c>
      <c r="E196" s="70">
        <f>E197</f>
        <v>303000</v>
      </c>
      <c r="F196" s="697">
        <f t="shared" si="3"/>
        <v>35.647058823529406</v>
      </c>
    </row>
    <row r="197" spans="1:6" ht="28.8" customHeight="1">
      <c r="A197" s="75"/>
      <c r="B197" s="156">
        <v>3811</v>
      </c>
      <c r="C197" s="77" t="s">
        <v>773</v>
      </c>
      <c r="D197" s="157"/>
      <c r="E197" s="70">
        <v>303000</v>
      </c>
      <c r="F197" s="697"/>
    </row>
    <row r="198" spans="1:6" ht="16.5" customHeight="1">
      <c r="A198" s="75" t="s">
        <v>634</v>
      </c>
      <c r="B198" s="156">
        <v>382</v>
      </c>
      <c r="C198" s="77" t="s">
        <v>51</v>
      </c>
      <c r="D198" s="157">
        <v>100000</v>
      </c>
      <c r="E198" s="210">
        <v>0</v>
      </c>
      <c r="F198" s="697">
        <f t="shared" si="3"/>
        <v>0</v>
      </c>
    </row>
    <row r="199" spans="1:6" ht="17.25" customHeight="1">
      <c r="A199" s="75"/>
      <c r="B199" s="156"/>
      <c r="C199" s="77"/>
      <c r="D199" s="157"/>
      <c r="E199" s="210"/>
      <c r="F199" s="697"/>
    </row>
    <row r="200" spans="1:6" ht="31.5" customHeight="1">
      <c r="A200" s="341" t="s">
        <v>25</v>
      </c>
      <c r="B200" s="238" t="s">
        <v>252</v>
      </c>
      <c r="C200" s="236" t="s">
        <v>340</v>
      </c>
      <c r="D200" s="320">
        <v>720000</v>
      </c>
      <c r="E200" s="230">
        <f>E202</f>
        <v>336792</v>
      </c>
      <c r="F200" s="531">
        <f t="shared" si="3"/>
        <v>46.776666666666664</v>
      </c>
    </row>
    <row r="201" spans="1:6" ht="14.25" customHeight="1">
      <c r="A201" s="75"/>
      <c r="B201" s="156"/>
      <c r="C201" s="77"/>
      <c r="D201" s="157"/>
      <c r="E201" s="70"/>
      <c r="F201" s="697"/>
    </row>
    <row r="202" spans="1:6" ht="17.25" customHeight="1">
      <c r="A202" s="232"/>
      <c r="B202" s="155">
        <v>38</v>
      </c>
      <c r="C202" s="79" t="s">
        <v>75</v>
      </c>
      <c r="D202" s="65">
        <v>720000</v>
      </c>
      <c r="E202" s="73">
        <f>E203</f>
        <v>336792</v>
      </c>
      <c r="F202" s="697">
        <f t="shared" si="3"/>
        <v>46.776666666666664</v>
      </c>
    </row>
    <row r="203" spans="1:6" ht="23.25" customHeight="1">
      <c r="A203" s="75" t="s">
        <v>676</v>
      </c>
      <c r="B203" s="156">
        <v>381</v>
      </c>
      <c r="C203" s="77" t="s">
        <v>50</v>
      </c>
      <c r="D203" s="157">
        <v>720000</v>
      </c>
      <c r="E203" s="70">
        <f>E204</f>
        <v>336792</v>
      </c>
      <c r="F203" s="697">
        <f t="shared" si="3"/>
        <v>46.776666666666664</v>
      </c>
    </row>
    <row r="204" spans="1:6" ht="27" customHeight="1">
      <c r="A204" s="75"/>
      <c r="B204" s="156">
        <v>3811</v>
      </c>
      <c r="C204" s="77" t="s">
        <v>773</v>
      </c>
      <c r="D204" s="157"/>
      <c r="E204" s="70">
        <v>336792</v>
      </c>
      <c r="F204" s="697"/>
    </row>
    <row r="205" spans="1:6" ht="15.75" customHeight="1">
      <c r="A205" s="75"/>
      <c r="B205" s="156"/>
      <c r="C205" s="77"/>
      <c r="D205" s="157"/>
      <c r="E205" s="70"/>
      <c r="F205" s="697"/>
    </row>
    <row r="206" spans="1:6" ht="26.25" customHeight="1">
      <c r="A206" s="384" t="s">
        <v>421</v>
      </c>
      <c r="B206" s="385" t="s">
        <v>420</v>
      </c>
      <c r="C206" s="236" t="s">
        <v>339</v>
      </c>
      <c r="D206" s="237">
        <f>D208</f>
        <v>60000</v>
      </c>
      <c r="E206" s="237">
        <f>E208</f>
        <v>2000</v>
      </c>
      <c r="F206" s="531">
        <f t="shared" si="3"/>
        <v>3.3333333333333335</v>
      </c>
    </row>
    <row r="207" spans="1:6" ht="15.75" customHeight="1">
      <c r="A207" s="334"/>
      <c r="B207" s="335"/>
      <c r="C207" s="179"/>
      <c r="D207" s="180"/>
      <c r="E207" s="180"/>
      <c r="F207" s="697"/>
    </row>
    <row r="208" spans="1:6" ht="15.75" customHeight="1">
      <c r="A208" s="338"/>
      <c r="B208" s="155">
        <v>32</v>
      </c>
      <c r="C208" s="79" t="s">
        <v>34</v>
      </c>
      <c r="D208" s="80">
        <f>D209+D211</f>
        <v>60000</v>
      </c>
      <c r="E208" s="80">
        <f>E209</f>
        <v>2000</v>
      </c>
      <c r="F208" s="697">
        <f t="shared" si="3"/>
        <v>3.3333333333333335</v>
      </c>
    </row>
    <row r="209" spans="1:6" ht="15.75" customHeight="1">
      <c r="A209" s="339">
        <v>42</v>
      </c>
      <c r="B209" s="158">
        <v>323</v>
      </c>
      <c r="C209" s="18" t="s">
        <v>40</v>
      </c>
      <c r="D209" s="233">
        <v>40000</v>
      </c>
      <c r="E209" s="233">
        <f>E210</f>
        <v>2000</v>
      </c>
      <c r="F209" s="697">
        <f t="shared" si="3"/>
        <v>5</v>
      </c>
    </row>
    <row r="210" spans="1:6" ht="27" customHeight="1">
      <c r="A210" s="339"/>
      <c r="B210" s="158">
        <v>3239</v>
      </c>
      <c r="C210" s="18" t="s">
        <v>794</v>
      </c>
      <c r="D210" s="233"/>
      <c r="E210" s="233">
        <v>2000</v>
      </c>
      <c r="F210" s="697"/>
    </row>
    <row r="211" spans="1:6" ht="24.75" customHeight="1">
      <c r="A211" s="339">
        <v>43</v>
      </c>
      <c r="B211" s="158">
        <v>329</v>
      </c>
      <c r="C211" s="18" t="s">
        <v>42</v>
      </c>
      <c r="D211" s="233">
        <v>20000</v>
      </c>
      <c r="E211" s="233">
        <v>0</v>
      </c>
      <c r="F211" s="697">
        <f t="shared" si="3"/>
        <v>0</v>
      </c>
    </row>
    <row r="212" spans="1:6" ht="15.6">
      <c r="A212" s="334"/>
      <c r="B212" s="335"/>
      <c r="C212" s="179"/>
      <c r="D212" s="180"/>
      <c r="E212" s="180"/>
      <c r="F212" s="697"/>
    </row>
    <row r="213" spans="1:6" ht="39.75" customHeight="1">
      <c r="A213" s="389" t="s">
        <v>25</v>
      </c>
      <c r="B213" s="479" t="s">
        <v>366</v>
      </c>
      <c r="C213" s="480" t="s">
        <v>228</v>
      </c>
      <c r="D213" s="532">
        <v>50000</v>
      </c>
      <c r="E213" s="392">
        <f>E214</f>
        <v>15000</v>
      </c>
      <c r="F213" s="531">
        <f t="shared" si="3"/>
        <v>30</v>
      </c>
    </row>
    <row r="214" spans="1:6" ht="42.75" customHeight="1">
      <c r="A214" s="161"/>
      <c r="B214" s="160">
        <v>36</v>
      </c>
      <c r="C214" s="19" t="s">
        <v>206</v>
      </c>
      <c r="D214" s="68">
        <v>50000</v>
      </c>
      <c r="E214" s="73">
        <f>E215</f>
        <v>15000</v>
      </c>
      <c r="F214" s="697">
        <f t="shared" si="3"/>
        <v>30</v>
      </c>
    </row>
    <row r="215" spans="1:6" ht="41.25" customHeight="1">
      <c r="A215" s="161" t="s">
        <v>618</v>
      </c>
      <c r="B215" s="158">
        <v>366</v>
      </c>
      <c r="C215" s="18" t="s">
        <v>229</v>
      </c>
      <c r="D215" s="15">
        <v>50000</v>
      </c>
      <c r="E215" s="70">
        <f>E216</f>
        <v>15000</v>
      </c>
      <c r="F215" s="697">
        <f t="shared" si="3"/>
        <v>30</v>
      </c>
    </row>
    <row r="216" spans="1:6" ht="41.25" customHeight="1">
      <c r="A216" s="161"/>
      <c r="B216" s="158">
        <v>3661</v>
      </c>
      <c r="C216" s="18" t="s">
        <v>778</v>
      </c>
      <c r="D216" s="15"/>
      <c r="E216" s="70">
        <v>15000</v>
      </c>
      <c r="F216" s="697"/>
    </row>
    <row r="217" spans="1:6" ht="15.6">
      <c r="A217" s="149"/>
      <c r="B217" s="158"/>
      <c r="C217" s="18"/>
      <c r="D217" s="159"/>
      <c r="E217" s="71"/>
      <c r="F217" s="697"/>
    </row>
    <row r="218" spans="1:6" ht="57" customHeight="1">
      <c r="A218" s="529" t="s">
        <v>25</v>
      </c>
      <c r="B218" s="530" t="s">
        <v>367</v>
      </c>
      <c r="C218" s="527" t="s">
        <v>524</v>
      </c>
      <c r="D218" s="531">
        <v>20000</v>
      </c>
      <c r="E218" s="528">
        <v>0</v>
      </c>
      <c r="F218" s="531">
        <f t="shared" si="3"/>
        <v>0</v>
      </c>
    </row>
    <row r="219" spans="1:6" ht="15.6">
      <c r="A219" s="163"/>
      <c r="B219" s="146"/>
      <c r="C219" s="81"/>
      <c r="D219" s="112"/>
      <c r="E219" s="67"/>
      <c r="F219" s="697"/>
    </row>
    <row r="220" spans="1:6">
      <c r="A220" s="167"/>
      <c r="B220" s="170">
        <v>38</v>
      </c>
      <c r="C220" s="171" t="s">
        <v>75</v>
      </c>
      <c r="D220" s="73">
        <v>20000</v>
      </c>
      <c r="E220" s="73">
        <v>0</v>
      </c>
      <c r="F220" s="697">
        <f t="shared" si="3"/>
        <v>0</v>
      </c>
    </row>
    <row r="221" spans="1:6">
      <c r="A221" s="16" t="s">
        <v>319</v>
      </c>
      <c r="B221" s="169">
        <v>381</v>
      </c>
      <c r="C221" s="12" t="s">
        <v>508</v>
      </c>
      <c r="D221" s="70">
        <v>20000</v>
      </c>
      <c r="E221" s="70">
        <v>0</v>
      </c>
      <c r="F221" s="697">
        <f t="shared" si="3"/>
        <v>0</v>
      </c>
    </row>
    <row r="222" spans="1:6">
      <c r="A222" s="16"/>
      <c r="B222" s="169"/>
      <c r="C222" s="12"/>
      <c r="D222" s="70"/>
      <c r="E222" s="70"/>
      <c r="F222" s="697"/>
    </row>
    <row r="223" spans="1:6" ht="27">
      <c r="A223" s="389" t="s">
        <v>25</v>
      </c>
      <c r="B223" s="390" t="s">
        <v>595</v>
      </c>
      <c r="C223" s="391" t="s">
        <v>609</v>
      </c>
      <c r="D223" s="392">
        <f>D225</f>
        <v>0</v>
      </c>
      <c r="E223" s="392">
        <v>0</v>
      </c>
      <c r="F223" s="531">
        <v>0</v>
      </c>
    </row>
    <row r="224" spans="1:6">
      <c r="A224" s="16"/>
      <c r="B224" s="169"/>
      <c r="C224" s="12"/>
      <c r="D224" s="70"/>
      <c r="E224" s="70"/>
      <c r="F224" s="697"/>
    </row>
    <row r="225" spans="1:6">
      <c r="A225" s="167"/>
      <c r="B225" s="170">
        <v>32</v>
      </c>
      <c r="C225" s="171" t="s">
        <v>34</v>
      </c>
      <c r="D225" s="73">
        <v>0</v>
      </c>
      <c r="E225" s="73">
        <v>0</v>
      </c>
      <c r="F225" s="697">
        <v>0</v>
      </c>
    </row>
    <row r="226" spans="1:6" ht="27">
      <c r="A226" s="16" t="s">
        <v>350</v>
      </c>
      <c r="B226" s="169">
        <v>329</v>
      </c>
      <c r="C226" s="12" t="s">
        <v>428</v>
      </c>
      <c r="D226" s="70">
        <v>0</v>
      </c>
      <c r="E226" s="70">
        <v>0</v>
      </c>
      <c r="F226" s="697">
        <v>0</v>
      </c>
    </row>
    <row r="227" spans="1:6">
      <c r="A227" s="16"/>
      <c r="B227" s="169"/>
      <c r="C227" s="12"/>
      <c r="D227" s="70"/>
      <c r="E227" s="70"/>
      <c r="F227" s="697"/>
    </row>
    <row r="228" spans="1:6" ht="27">
      <c r="A228" s="389" t="s">
        <v>25</v>
      </c>
      <c r="B228" s="390" t="s">
        <v>598</v>
      </c>
      <c r="C228" s="391" t="s">
        <v>605</v>
      </c>
      <c r="D228" s="392">
        <v>200000</v>
      </c>
      <c r="E228" s="392">
        <v>0</v>
      </c>
      <c r="F228" s="531">
        <f t="shared" si="3"/>
        <v>0</v>
      </c>
    </row>
    <row r="229" spans="1:6">
      <c r="A229" s="16"/>
      <c r="B229" s="169"/>
      <c r="C229" s="12"/>
      <c r="D229" s="70"/>
      <c r="E229" s="70"/>
      <c r="F229" s="697"/>
    </row>
    <row r="230" spans="1:6">
      <c r="A230" s="167"/>
      <c r="B230" s="170">
        <v>32</v>
      </c>
      <c r="C230" s="171" t="s">
        <v>34</v>
      </c>
      <c r="D230" s="73">
        <v>200000</v>
      </c>
      <c r="E230" s="73">
        <v>0</v>
      </c>
      <c r="F230" s="697">
        <f t="shared" ref="F230:F256" si="4">E230/D230*100</f>
        <v>0</v>
      </c>
    </row>
    <row r="231" spans="1:6" ht="27">
      <c r="A231" s="16" t="s">
        <v>708</v>
      </c>
      <c r="B231" s="169">
        <v>329</v>
      </c>
      <c r="C231" s="12" t="s">
        <v>43</v>
      </c>
      <c r="D231" s="70">
        <v>200000</v>
      </c>
      <c r="E231" s="70">
        <v>0</v>
      </c>
      <c r="F231" s="697">
        <f t="shared" si="4"/>
        <v>0</v>
      </c>
    </row>
    <row r="232" spans="1:6">
      <c r="A232" s="16"/>
      <c r="B232" s="169"/>
      <c r="C232" s="12"/>
      <c r="D232" s="70"/>
      <c r="E232" s="70"/>
      <c r="F232" s="697"/>
    </row>
    <row r="233" spans="1:6" ht="27" customHeight="1">
      <c r="A233" s="529" t="s">
        <v>52</v>
      </c>
      <c r="B233" s="530" t="s">
        <v>96</v>
      </c>
      <c r="C233" s="527" t="s">
        <v>230</v>
      </c>
      <c r="D233" s="531">
        <f>D235</f>
        <v>300000</v>
      </c>
      <c r="E233" s="528">
        <v>0</v>
      </c>
      <c r="F233" s="531">
        <f t="shared" si="4"/>
        <v>0</v>
      </c>
    </row>
    <row r="234" spans="1:6" ht="15.6">
      <c r="A234" s="162"/>
      <c r="B234" s="146"/>
      <c r="C234" s="81"/>
      <c r="D234" s="112"/>
      <c r="E234" s="67"/>
      <c r="F234" s="697"/>
    </row>
    <row r="235" spans="1:6" ht="40.200000000000003">
      <c r="A235" s="224"/>
      <c r="B235" s="20">
        <v>42</v>
      </c>
      <c r="C235" s="7" t="s">
        <v>99</v>
      </c>
      <c r="D235" s="10">
        <v>300000</v>
      </c>
      <c r="E235" s="10">
        <v>0</v>
      </c>
      <c r="F235" s="697">
        <f t="shared" si="4"/>
        <v>0</v>
      </c>
    </row>
    <row r="236" spans="1:6">
      <c r="A236" s="16" t="s">
        <v>351</v>
      </c>
      <c r="B236" s="169">
        <v>421</v>
      </c>
      <c r="C236" s="12" t="s">
        <v>80</v>
      </c>
      <c r="D236" s="70">
        <v>300000</v>
      </c>
      <c r="E236" s="70">
        <v>0</v>
      </c>
      <c r="F236" s="697">
        <f t="shared" si="4"/>
        <v>0</v>
      </c>
    </row>
    <row r="237" spans="1:6">
      <c r="A237" s="16"/>
      <c r="B237" s="169"/>
      <c r="C237" s="12"/>
      <c r="D237" s="70"/>
      <c r="E237" s="70"/>
      <c r="F237" s="697"/>
    </row>
    <row r="238" spans="1:6" ht="68.25" customHeight="1">
      <c r="A238" s="226" t="s">
        <v>52</v>
      </c>
      <c r="B238" s="306" t="s">
        <v>368</v>
      </c>
      <c r="C238" s="227" t="s">
        <v>326</v>
      </c>
      <c r="D238" s="230">
        <v>150000</v>
      </c>
      <c r="E238" s="230">
        <v>0</v>
      </c>
      <c r="F238" s="531">
        <f t="shared" si="4"/>
        <v>0</v>
      </c>
    </row>
    <row r="239" spans="1:6">
      <c r="A239" s="16"/>
      <c r="B239" s="169"/>
      <c r="C239" s="12"/>
      <c r="D239" s="70"/>
      <c r="E239" s="70"/>
      <c r="F239" s="697"/>
    </row>
    <row r="240" spans="1:6">
      <c r="A240" s="167"/>
      <c r="B240" s="170">
        <v>38</v>
      </c>
      <c r="C240" s="171" t="s">
        <v>75</v>
      </c>
      <c r="D240" s="73">
        <v>150000</v>
      </c>
      <c r="E240" s="73">
        <v>0</v>
      </c>
      <c r="F240" s="697">
        <f t="shared" si="4"/>
        <v>0</v>
      </c>
    </row>
    <row r="241" spans="1:6" ht="27">
      <c r="A241" s="16" t="s">
        <v>357</v>
      </c>
      <c r="B241" s="169">
        <v>382</v>
      </c>
      <c r="C241" s="12" t="s">
        <v>489</v>
      </c>
      <c r="D241" s="70">
        <v>150000</v>
      </c>
      <c r="E241" s="70">
        <v>0</v>
      </c>
      <c r="F241" s="697">
        <f t="shared" si="4"/>
        <v>0</v>
      </c>
    </row>
    <row r="242" spans="1:6">
      <c r="A242" s="16"/>
      <c r="B242" s="169"/>
      <c r="C242" s="12"/>
      <c r="D242" s="70"/>
      <c r="E242" s="70"/>
      <c r="F242" s="697"/>
    </row>
    <row r="243" spans="1:6" ht="66.599999999999994">
      <c r="A243" s="389" t="s">
        <v>52</v>
      </c>
      <c r="B243" s="390" t="s">
        <v>419</v>
      </c>
      <c r="C243" s="391" t="s">
        <v>596</v>
      </c>
      <c r="D243" s="392">
        <v>300000</v>
      </c>
      <c r="E243" s="392">
        <f>E245</f>
        <v>300000</v>
      </c>
      <c r="F243" s="531">
        <f t="shared" si="4"/>
        <v>100</v>
      </c>
    </row>
    <row r="244" spans="1:6">
      <c r="A244" s="16"/>
      <c r="B244" s="169"/>
      <c r="C244" s="12"/>
      <c r="D244" s="70"/>
      <c r="E244" s="70"/>
      <c r="F244" s="697"/>
    </row>
    <row r="245" spans="1:6">
      <c r="A245" s="167"/>
      <c r="B245" s="170">
        <v>38</v>
      </c>
      <c r="C245" s="171" t="s">
        <v>75</v>
      </c>
      <c r="D245" s="73">
        <v>300000</v>
      </c>
      <c r="E245" s="73">
        <f>E246</f>
        <v>300000</v>
      </c>
      <c r="F245" s="697">
        <f t="shared" si="4"/>
        <v>100</v>
      </c>
    </row>
    <row r="246" spans="1:6" ht="20.25" customHeight="1">
      <c r="A246" s="221" t="s">
        <v>677</v>
      </c>
      <c r="B246" s="169">
        <v>382</v>
      </c>
      <c r="C246" s="12" t="s">
        <v>611</v>
      </c>
      <c r="D246" s="70">
        <v>300000</v>
      </c>
      <c r="E246" s="70">
        <v>300000</v>
      </c>
      <c r="F246" s="697">
        <f t="shared" si="4"/>
        <v>100</v>
      </c>
    </row>
    <row r="247" spans="1:6" ht="15" customHeight="1">
      <c r="A247" s="221"/>
      <c r="B247" s="169"/>
      <c r="C247" s="12"/>
      <c r="D247" s="70"/>
      <c r="E247" s="70"/>
      <c r="F247" s="697"/>
    </row>
    <row r="248" spans="1:6" ht="43.5" customHeight="1">
      <c r="A248" s="552" t="s">
        <v>52</v>
      </c>
      <c r="B248" s="390" t="s">
        <v>696</v>
      </c>
      <c r="C248" s="391" t="s">
        <v>633</v>
      </c>
      <c r="D248" s="481">
        <v>900000</v>
      </c>
      <c r="E248" s="392">
        <v>0</v>
      </c>
      <c r="F248" s="531">
        <f t="shared" si="4"/>
        <v>0</v>
      </c>
    </row>
    <row r="249" spans="1:6" ht="15" customHeight="1">
      <c r="A249" s="221"/>
      <c r="B249" s="169"/>
      <c r="C249" s="12"/>
      <c r="D249" s="212"/>
      <c r="E249" s="70"/>
      <c r="F249" s="697"/>
    </row>
    <row r="250" spans="1:6" ht="43.5" customHeight="1">
      <c r="A250" s="348"/>
      <c r="B250" s="170">
        <v>42</v>
      </c>
      <c r="C250" s="171" t="s">
        <v>99</v>
      </c>
      <c r="D250" s="10">
        <v>900000</v>
      </c>
      <c r="E250" s="73">
        <v>0</v>
      </c>
      <c r="F250" s="697">
        <f t="shared" si="4"/>
        <v>0</v>
      </c>
    </row>
    <row r="251" spans="1:6" ht="26.25" customHeight="1">
      <c r="A251" s="221" t="s">
        <v>358</v>
      </c>
      <c r="B251" s="169">
        <v>421</v>
      </c>
      <c r="C251" s="12" t="s">
        <v>80</v>
      </c>
      <c r="D251" s="212">
        <v>900000</v>
      </c>
      <c r="E251" s="70">
        <v>0</v>
      </c>
      <c r="F251" s="697">
        <f t="shared" si="4"/>
        <v>0</v>
      </c>
    </row>
    <row r="252" spans="1:6" ht="18" customHeight="1">
      <c r="A252" s="221"/>
      <c r="B252" s="169"/>
      <c r="C252" s="12"/>
      <c r="D252" s="70"/>
      <c r="E252" s="70"/>
      <c r="F252" s="697"/>
    </row>
    <row r="253" spans="1:6" ht="51.75" customHeight="1">
      <c r="A253" s="552" t="s">
        <v>52</v>
      </c>
      <c r="B253" s="390" t="s">
        <v>781</v>
      </c>
      <c r="C253" s="391" t="s">
        <v>597</v>
      </c>
      <c r="D253" s="392">
        <v>200000</v>
      </c>
      <c r="E253" s="392">
        <v>0</v>
      </c>
      <c r="F253" s="531">
        <f t="shared" si="4"/>
        <v>0</v>
      </c>
    </row>
    <row r="254" spans="1:6" ht="16.5" customHeight="1">
      <c r="A254" s="221"/>
      <c r="B254" s="169"/>
      <c r="C254" s="12"/>
      <c r="D254" s="70"/>
      <c r="E254" s="70"/>
      <c r="F254" s="697"/>
    </row>
    <row r="255" spans="1:6" ht="42" customHeight="1">
      <c r="A255" s="348"/>
      <c r="B255" s="170">
        <v>36</v>
      </c>
      <c r="C255" s="171" t="s">
        <v>206</v>
      </c>
      <c r="D255" s="73">
        <v>200000</v>
      </c>
      <c r="E255" s="73">
        <v>0</v>
      </c>
      <c r="F255" s="697">
        <f t="shared" si="4"/>
        <v>0</v>
      </c>
    </row>
    <row r="256" spans="1:6" ht="26.25" customHeight="1">
      <c r="A256" s="221" t="s">
        <v>359</v>
      </c>
      <c r="B256" s="169">
        <v>363</v>
      </c>
      <c r="C256" s="12" t="s">
        <v>507</v>
      </c>
      <c r="D256" s="70">
        <v>200000</v>
      </c>
      <c r="E256" s="70">
        <v>0</v>
      </c>
      <c r="F256" s="697">
        <f t="shared" si="4"/>
        <v>0</v>
      </c>
    </row>
    <row r="257" spans="1:6" ht="15" customHeight="1">
      <c r="A257" s="131"/>
      <c r="B257" s="144"/>
      <c r="C257" s="34"/>
      <c r="D257" s="26"/>
      <c r="E257" s="26"/>
      <c r="F257" s="26"/>
    </row>
    <row r="258" spans="1:6" ht="15.6">
      <c r="A258" s="568" t="s">
        <v>23</v>
      </c>
      <c r="B258" s="572">
        <v>1004</v>
      </c>
      <c r="C258" s="570" t="s">
        <v>101</v>
      </c>
      <c r="D258" s="571">
        <f>D260+D266+D272+D281+D286+D292+D297+D303+D309+D314</f>
        <v>5960000</v>
      </c>
      <c r="E258" s="571">
        <f>E260+E266+E272+E281+E286+E292+E297+E303+E309+E314</f>
        <v>2444609.6300000004</v>
      </c>
      <c r="F258" s="571">
        <f>E258/D258*100</f>
        <v>41.016940100671142</v>
      </c>
    </row>
    <row r="259" spans="1:6" s="187" customFormat="1">
      <c r="A259" s="338"/>
      <c r="B259" s="155"/>
      <c r="C259" s="79"/>
      <c r="D259" s="80"/>
      <c r="E259" s="80"/>
      <c r="F259" s="80"/>
    </row>
    <row r="260" spans="1:6" ht="27">
      <c r="A260" s="529" t="s">
        <v>25</v>
      </c>
      <c r="B260" s="530" t="s">
        <v>102</v>
      </c>
      <c r="C260" s="527" t="s">
        <v>103</v>
      </c>
      <c r="D260" s="528">
        <v>4000000</v>
      </c>
      <c r="E260" s="528">
        <f>E262</f>
        <v>2004713.49</v>
      </c>
      <c r="F260" s="528">
        <f>E260/D260*100</f>
        <v>50.117837249999994</v>
      </c>
    </row>
    <row r="261" spans="1:6">
      <c r="A261" s="132"/>
      <c r="B261" s="144"/>
      <c r="C261" s="34"/>
      <c r="D261" s="26"/>
      <c r="E261" s="26"/>
      <c r="F261" s="504"/>
    </row>
    <row r="262" spans="1:6">
      <c r="A262" s="224"/>
      <c r="B262" s="20">
        <v>38</v>
      </c>
      <c r="C262" s="7" t="s">
        <v>104</v>
      </c>
      <c r="D262" s="10">
        <v>4000000</v>
      </c>
      <c r="E262" s="10">
        <f>E263</f>
        <v>2004713.49</v>
      </c>
      <c r="F262" s="504">
        <f t="shared" ref="F262:F317" si="5">E262/D262*100</f>
        <v>50.117837249999994</v>
      </c>
    </row>
    <row r="263" spans="1:6" ht="21" customHeight="1">
      <c r="A263" s="16" t="s">
        <v>360</v>
      </c>
      <c r="B263" s="169">
        <v>381</v>
      </c>
      <c r="C263" s="12" t="s">
        <v>382</v>
      </c>
      <c r="D263" s="88">
        <v>4000000</v>
      </c>
      <c r="E263" s="88">
        <f>E264</f>
        <v>2004713.49</v>
      </c>
      <c r="F263" s="504">
        <f t="shared" si="5"/>
        <v>50.117837249999994</v>
      </c>
    </row>
    <row r="264" spans="1:6" ht="28.2" customHeight="1">
      <c r="A264" s="16"/>
      <c r="B264" s="169">
        <v>3811</v>
      </c>
      <c r="C264" s="12" t="s">
        <v>773</v>
      </c>
      <c r="D264" s="88"/>
      <c r="E264" s="88">
        <v>2004713.49</v>
      </c>
      <c r="F264" s="504"/>
    </row>
    <row r="265" spans="1:6" ht="15" customHeight="1">
      <c r="A265" s="16"/>
      <c r="B265" s="169"/>
      <c r="C265" s="12"/>
      <c r="D265" s="88"/>
      <c r="E265" s="88"/>
      <c r="F265" s="504"/>
    </row>
    <row r="266" spans="1:6" ht="41.25" customHeight="1">
      <c r="A266" s="226" t="s">
        <v>25</v>
      </c>
      <c r="B266" s="306" t="s">
        <v>105</v>
      </c>
      <c r="C266" s="227" t="s">
        <v>369</v>
      </c>
      <c r="D266" s="228">
        <v>200000</v>
      </c>
      <c r="E266" s="228">
        <f>E268</f>
        <v>167650</v>
      </c>
      <c r="F266" s="528">
        <f t="shared" si="5"/>
        <v>83.825000000000003</v>
      </c>
    </row>
    <row r="267" spans="1:6" s="187" customFormat="1" ht="15.75" customHeight="1">
      <c r="A267" s="336"/>
      <c r="B267" s="254"/>
      <c r="C267" s="255"/>
      <c r="D267" s="337"/>
      <c r="E267" s="337"/>
      <c r="F267" s="504"/>
    </row>
    <row r="268" spans="1:6" ht="17.25" customHeight="1">
      <c r="A268" s="167"/>
      <c r="B268" s="170">
        <v>38</v>
      </c>
      <c r="C268" s="171" t="s">
        <v>75</v>
      </c>
      <c r="D268" s="86">
        <v>200000</v>
      </c>
      <c r="E268" s="86">
        <f>E269</f>
        <v>167650</v>
      </c>
      <c r="F268" s="504">
        <f t="shared" si="5"/>
        <v>83.825000000000003</v>
      </c>
    </row>
    <row r="269" spans="1:6" ht="27">
      <c r="A269" s="16" t="s">
        <v>361</v>
      </c>
      <c r="B269" s="169">
        <v>381</v>
      </c>
      <c r="C269" s="12" t="s">
        <v>244</v>
      </c>
      <c r="D269" s="88">
        <v>200000</v>
      </c>
      <c r="E269" s="70">
        <f>E270</f>
        <v>167650</v>
      </c>
      <c r="F269" s="504">
        <f t="shared" si="5"/>
        <v>83.825000000000003</v>
      </c>
    </row>
    <row r="270" spans="1:6" ht="27">
      <c r="A270" s="16"/>
      <c r="B270" s="169">
        <v>3811</v>
      </c>
      <c r="C270" s="12" t="s">
        <v>773</v>
      </c>
      <c r="D270" s="88"/>
      <c r="E270" s="70">
        <v>167650</v>
      </c>
      <c r="F270" s="504"/>
    </row>
    <row r="271" spans="1:6" ht="15" customHeight="1">
      <c r="A271" s="16"/>
      <c r="B271" s="169"/>
      <c r="C271" s="12"/>
      <c r="D271" s="88"/>
      <c r="E271" s="70"/>
      <c r="F271" s="504"/>
    </row>
    <row r="272" spans="1:6" ht="27">
      <c r="A272" s="330" t="s">
        <v>25</v>
      </c>
      <c r="B272" s="202" t="s">
        <v>107</v>
      </c>
      <c r="C272" s="250" t="s">
        <v>339</v>
      </c>
      <c r="D272" s="310">
        <f>D274</f>
        <v>60000</v>
      </c>
      <c r="E272" s="310">
        <f>E274</f>
        <v>38764.080000000002</v>
      </c>
      <c r="F272" s="528">
        <f t="shared" si="5"/>
        <v>64.606799999999993</v>
      </c>
    </row>
    <row r="273" spans="1:6">
      <c r="A273" s="382"/>
      <c r="B273" s="160"/>
      <c r="C273" s="19"/>
      <c r="D273" s="214"/>
      <c r="E273" s="214"/>
      <c r="F273" s="504"/>
    </row>
    <row r="274" spans="1:6">
      <c r="A274" s="383"/>
      <c r="B274" s="170">
        <v>32</v>
      </c>
      <c r="C274" s="171" t="s">
        <v>34</v>
      </c>
      <c r="D274" s="73">
        <f>D275+D278</f>
        <v>60000</v>
      </c>
      <c r="E274" s="73">
        <f>E275+E278</f>
        <v>38764.080000000002</v>
      </c>
      <c r="F274" s="504">
        <f t="shared" si="5"/>
        <v>64.606799999999993</v>
      </c>
    </row>
    <row r="275" spans="1:6">
      <c r="A275" s="221" t="s">
        <v>425</v>
      </c>
      <c r="B275" s="169">
        <v>323</v>
      </c>
      <c r="C275" s="12" t="s">
        <v>40</v>
      </c>
      <c r="D275" s="70">
        <v>40000</v>
      </c>
      <c r="E275" s="70">
        <f>E276+E277</f>
        <v>30375</v>
      </c>
      <c r="F275" s="504">
        <f t="shared" si="5"/>
        <v>75.9375</v>
      </c>
    </row>
    <row r="276" spans="1:6" ht="28.2" customHeight="1">
      <c r="A276" s="221"/>
      <c r="B276" s="169">
        <v>3232</v>
      </c>
      <c r="C276" s="12" t="s">
        <v>716</v>
      </c>
      <c r="D276" s="70"/>
      <c r="E276" s="70">
        <v>14000</v>
      </c>
      <c r="F276" s="504"/>
    </row>
    <row r="277" spans="1:6">
      <c r="A277" s="221"/>
      <c r="B277" s="169">
        <v>3239</v>
      </c>
      <c r="C277" s="12" t="s">
        <v>764</v>
      </c>
      <c r="D277" s="70"/>
      <c r="E277" s="70">
        <v>16375</v>
      </c>
      <c r="F277" s="504"/>
    </row>
    <row r="278" spans="1:6" ht="27">
      <c r="A278" s="221" t="s">
        <v>451</v>
      </c>
      <c r="B278" s="169">
        <v>329</v>
      </c>
      <c r="C278" s="12" t="s">
        <v>42</v>
      </c>
      <c r="D278" s="70">
        <v>20000</v>
      </c>
      <c r="E278" s="70">
        <f>E279</f>
        <v>8389.08</v>
      </c>
      <c r="F278" s="504">
        <f t="shared" si="5"/>
        <v>41.945399999999999</v>
      </c>
    </row>
    <row r="279" spans="1:6" ht="27">
      <c r="A279" s="221"/>
      <c r="B279" s="169">
        <v>3299</v>
      </c>
      <c r="C279" s="12" t="s">
        <v>43</v>
      </c>
      <c r="D279" s="70"/>
      <c r="E279" s="70">
        <v>8389.08</v>
      </c>
      <c r="F279" s="504"/>
    </row>
    <row r="280" spans="1:6">
      <c r="A280" s="342"/>
      <c r="B280" s="343"/>
      <c r="C280" s="242"/>
      <c r="D280" s="210"/>
      <c r="E280" s="210"/>
      <c r="F280" s="504"/>
    </row>
    <row r="281" spans="1:6" ht="40.200000000000003">
      <c r="A281" s="226" t="s">
        <v>25</v>
      </c>
      <c r="B281" s="306" t="s">
        <v>253</v>
      </c>
      <c r="C281" s="227" t="s">
        <v>338</v>
      </c>
      <c r="D281" s="228">
        <v>400000</v>
      </c>
      <c r="E281" s="230">
        <v>0</v>
      </c>
      <c r="F281" s="528">
        <f t="shared" si="5"/>
        <v>0</v>
      </c>
    </row>
    <row r="282" spans="1:6" s="187" customFormat="1">
      <c r="A282" s="336"/>
      <c r="B282" s="254"/>
      <c r="C282" s="255"/>
      <c r="D282" s="337"/>
      <c r="E282" s="256"/>
      <c r="F282" s="504"/>
    </row>
    <row r="283" spans="1:6">
      <c r="A283" s="167"/>
      <c r="B283" s="170">
        <v>38</v>
      </c>
      <c r="C283" s="171" t="s">
        <v>75</v>
      </c>
      <c r="D283" s="86">
        <v>400000</v>
      </c>
      <c r="E283" s="73">
        <v>0</v>
      </c>
      <c r="F283" s="504">
        <f t="shared" si="5"/>
        <v>0</v>
      </c>
    </row>
    <row r="284" spans="1:6">
      <c r="A284" s="16" t="s">
        <v>485</v>
      </c>
      <c r="B284" s="169">
        <v>381</v>
      </c>
      <c r="C284" s="12" t="s">
        <v>382</v>
      </c>
      <c r="D284" s="88">
        <v>400000</v>
      </c>
      <c r="E284" s="70">
        <v>0</v>
      </c>
      <c r="F284" s="504">
        <f t="shared" si="5"/>
        <v>0</v>
      </c>
    </row>
    <row r="285" spans="1:6">
      <c r="A285" s="16"/>
      <c r="B285" s="144"/>
      <c r="C285" s="34"/>
      <c r="D285" s="37"/>
      <c r="E285" s="26"/>
      <c r="F285" s="504"/>
    </row>
    <row r="286" spans="1:6" ht="27">
      <c r="A286" s="226" t="s">
        <v>25</v>
      </c>
      <c r="B286" s="202" t="s">
        <v>341</v>
      </c>
      <c r="C286" s="227" t="s">
        <v>250</v>
      </c>
      <c r="D286" s="228">
        <v>100000</v>
      </c>
      <c r="E286" s="230">
        <f>E288</f>
        <v>58359.33</v>
      </c>
      <c r="F286" s="528">
        <f t="shared" si="5"/>
        <v>58.35933</v>
      </c>
    </row>
    <row r="287" spans="1:6">
      <c r="A287" s="16"/>
      <c r="B287" s="144"/>
      <c r="C287" s="34"/>
      <c r="D287" s="37"/>
      <c r="E287" s="26"/>
      <c r="F287" s="504"/>
    </row>
    <row r="288" spans="1:6">
      <c r="A288" s="16"/>
      <c r="B288" s="170">
        <v>32</v>
      </c>
      <c r="C288" s="171" t="s">
        <v>34</v>
      </c>
      <c r="D288" s="86">
        <v>100000</v>
      </c>
      <c r="E288" s="73">
        <f>E289</f>
        <v>58359.33</v>
      </c>
      <c r="F288" s="504">
        <f t="shared" si="5"/>
        <v>58.35933</v>
      </c>
    </row>
    <row r="289" spans="1:6" ht="27">
      <c r="A289" s="16" t="s">
        <v>510</v>
      </c>
      <c r="B289" s="169">
        <v>322</v>
      </c>
      <c r="C289" s="12" t="s">
        <v>38</v>
      </c>
      <c r="D289" s="88">
        <v>100000</v>
      </c>
      <c r="E289" s="70">
        <f>E290</f>
        <v>58359.33</v>
      </c>
      <c r="F289" s="504">
        <f t="shared" si="5"/>
        <v>58.35933</v>
      </c>
    </row>
    <row r="290" spans="1:6">
      <c r="A290" s="16"/>
      <c r="B290" s="169">
        <v>3223</v>
      </c>
      <c r="C290" s="12" t="s">
        <v>715</v>
      </c>
      <c r="D290" s="88"/>
      <c r="E290" s="70">
        <v>58359.33</v>
      </c>
      <c r="F290" s="504"/>
    </row>
    <row r="291" spans="1:6">
      <c r="A291" s="16"/>
      <c r="B291" s="169"/>
      <c r="C291" s="12"/>
      <c r="D291" s="88"/>
      <c r="E291" s="70"/>
      <c r="F291" s="504"/>
    </row>
    <row r="292" spans="1:6" ht="19.5" customHeight="1">
      <c r="A292" s="529" t="s">
        <v>25</v>
      </c>
      <c r="B292" s="530" t="s">
        <v>342</v>
      </c>
      <c r="C292" s="527" t="s">
        <v>106</v>
      </c>
      <c r="D292" s="528">
        <v>180000</v>
      </c>
      <c r="E292" s="528">
        <v>0</v>
      </c>
      <c r="F292" s="528">
        <f t="shared" si="5"/>
        <v>0</v>
      </c>
    </row>
    <row r="293" spans="1:6" ht="15.6">
      <c r="A293" s="166"/>
      <c r="B293" s="146"/>
      <c r="C293" s="81"/>
      <c r="D293" s="67"/>
      <c r="E293" s="67"/>
      <c r="F293" s="504"/>
    </row>
    <row r="294" spans="1:6">
      <c r="A294" s="167"/>
      <c r="B294" s="20">
        <v>32</v>
      </c>
      <c r="C294" s="7" t="s">
        <v>34</v>
      </c>
      <c r="D294" s="11">
        <v>180000</v>
      </c>
      <c r="E294" s="10">
        <v>0</v>
      </c>
      <c r="F294" s="504">
        <f t="shared" si="5"/>
        <v>0</v>
      </c>
    </row>
    <row r="295" spans="1:6">
      <c r="A295" s="16" t="s">
        <v>619</v>
      </c>
      <c r="B295" s="231">
        <v>323</v>
      </c>
      <c r="C295" s="13" t="s">
        <v>97</v>
      </c>
      <c r="D295" s="17">
        <v>180000</v>
      </c>
      <c r="E295" s="212">
        <v>0</v>
      </c>
      <c r="F295" s="504">
        <f t="shared" si="5"/>
        <v>0</v>
      </c>
    </row>
    <row r="296" spans="1:6">
      <c r="A296" s="56"/>
      <c r="B296" s="165"/>
      <c r="C296" s="40"/>
      <c r="D296" s="58"/>
      <c r="E296" s="33"/>
      <c r="F296" s="504"/>
    </row>
    <row r="297" spans="1:6" ht="69.75" customHeight="1">
      <c r="A297" s="529" t="s">
        <v>25</v>
      </c>
      <c r="B297" s="530" t="s">
        <v>343</v>
      </c>
      <c r="C297" s="527" t="s">
        <v>610</v>
      </c>
      <c r="D297" s="528">
        <f>D299</f>
        <v>250000</v>
      </c>
      <c r="E297" s="528">
        <f>E299</f>
        <v>86637</v>
      </c>
      <c r="F297" s="528">
        <f t="shared" si="5"/>
        <v>34.654800000000002</v>
      </c>
    </row>
    <row r="298" spans="1:6" ht="15.6">
      <c r="A298" s="166"/>
      <c r="B298" s="146"/>
      <c r="C298" s="81"/>
      <c r="D298" s="67"/>
      <c r="E298" s="67"/>
      <c r="F298" s="504"/>
    </row>
    <row r="299" spans="1:6">
      <c r="A299" s="167"/>
      <c r="B299" s="20">
        <v>38</v>
      </c>
      <c r="C299" s="7" t="s">
        <v>75</v>
      </c>
      <c r="D299" s="11">
        <v>250000</v>
      </c>
      <c r="E299" s="10">
        <f>E300</f>
        <v>86637</v>
      </c>
      <c r="F299" s="504">
        <f t="shared" si="5"/>
        <v>34.654800000000002</v>
      </c>
    </row>
    <row r="300" spans="1:6">
      <c r="A300" s="16" t="s">
        <v>486</v>
      </c>
      <c r="B300" s="231">
        <v>381</v>
      </c>
      <c r="C300" s="13" t="s">
        <v>50</v>
      </c>
      <c r="D300" s="17">
        <v>250000</v>
      </c>
      <c r="E300" s="212">
        <f>E301</f>
        <v>86637</v>
      </c>
      <c r="F300" s="504">
        <f t="shared" si="5"/>
        <v>34.654800000000002</v>
      </c>
    </row>
    <row r="301" spans="1:6" ht="27">
      <c r="A301" s="16"/>
      <c r="B301" s="231">
        <v>3811</v>
      </c>
      <c r="C301" s="13" t="s">
        <v>773</v>
      </c>
      <c r="D301" s="17"/>
      <c r="E301" s="212">
        <v>86637</v>
      </c>
      <c r="F301" s="504"/>
    </row>
    <row r="302" spans="1:6">
      <c r="A302" s="16"/>
      <c r="B302" s="231"/>
      <c r="C302" s="13"/>
      <c r="D302" s="17"/>
      <c r="E302" s="212"/>
      <c r="F302" s="504"/>
    </row>
    <row r="303" spans="1:6" ht="66.599999999999994">
      <c r="A303" s="389" t="s">
        <v>25</v>
      </c>
      <c r="B303" s="479" t="s">
        <v>647</v>
      </c>
      <c r="C303" s="480" t="s">
        <v>648</v>
      </c>
      <c r="D303" s="532">
        <v>320000</v>
      </c>
      <c r="E303" s="481">
        <f>E305</f>
        <v>88485.73</v>
      </c>
      <c r="F303" s="528">
        <f t="shared" si="5"/>
        <v>27.651790625</v>
      </c>
    </row>
    <row r="304" spans="1:6">
      <c r="A304" s="16"/>
      <c r="B304" s="231"/>
      <c r="C304" s="13"/>
      <c r="D304" s="17"/>
      <c r="E304" s="212"/>
      <c r="F304" s="504"/>
    </row>
    <row r="305" spans="1:6">
      <c r="A305" s="167"/>
      <c r="B305" s="20">
        <v>38</v>
      </c>
      <c r="C305" s="7" t="s">
        <v>75</v>
      </c>
      <c r="D305" s="11">
        <v>320000</v>
      </c>
      <c r="E305" s="10">
        <f>E306</f>
        <v>88485.73</v>
      </c>
      <c r="F305" s="504">
        <f t="shared" si="5"/>
        <v>27.651790625</v>
      </c>
    </row>
    <row r="306" spans="1:6">
      <c r="A306" s="16" t="s">
        <v>620</v>
      </c>
      <c r="B306" s="231">
        <v>382</v>
      </c>
      <c r="C306" s="13" t="s">
        <v>51</v>
      </c>
      <c r="D306" s="17">
        <v>320000</v>
      </c>
      <c r="E306" s="212">
        <f>E307</f>
        <v>88485.73</v>
      </c>
      <c r="F306" s="504">
        <f t="shared" si="5"/>
        <v>27.651790625</v>
      </c>
    </row>
    <row r="307" spans="1:6" ht="40.200000000000003">
      <c r="A307" s="16"/>
      <c r="B307" s="231">
        <v>3821</v>
      </c>
      <c r="C307" s="13" t="s">
        <v>782</v>
      </c>
      <c r="D307" s="17"/>
      <c r="E307" s="212">
        <v>88485.73</v>
      </c>
      <c r="F307" s="504"/>
    </row>
    <row r="308" spans="1:6">
      <c r="A308" s="16"/>
      <c r="B308" s="231"/>
      <c r="C308" s="13"/>
      <c r="D308" s="17"/>
      <c r="E308" s="212"/>
      <c r="F308" s="504"/>
    </row>
    <row r="309" spans="1:6" ht="41.25" customHeight="1">
      <c r="A309" s="389" t="s">
        <v>25</v>
      </c>
      <c r="B309" s="390" t="s">
        <v>490</v>
      </c>
      <c r="C309" s="391" t="s">
        <v>491</v>
      </c>
      <c r="D309" s="392">
        <v>350000</v>
      </c>
      <c r="E309" s="392">
        <v>0</v>
      </c>
      <c r="F309" s="528">
        <f t="shared" si="5"/>
        <v>0</v>
      </c>
    </row>
    <row r="310" spans="1:6" ht="15.75" customHeight="1">
      <c r="A310" s="16"/>
      <c r="B310" s="169"/>
      <c r="C310" s="12"/>
      <c r="D310" s="70"/>
      <c r="E310" s="70"/>
      <c r="F310" s="504"/>
    </row>
    <row r="311" spans="1:6" ht="15.75" customHeight="1">
      <c r="A311" s="167"/>
      <c r="B311" s="170">
        <v>38</v>
      </c>
      <c r="C311" s="171" t="s">
        <v>75</v>
      </c>
      <c r="D311" s="73">
        <v>350000</v>
      </c>
      <c r="E311" s="73">
        <v>0</v>
      </c>
      <c r="F311" s="504">
        <f t="shared" si="5"/>
        <v>0</v>
      </c>
    </row>
    <row r="312" spans="1:6" ht="30" customHeight="1">
      <c r="A312" s="16" t="s">
        <v>621</v>
      </c>
      <c r="B312" s="169">
        <v>381</v>
      </c>
      <c r="C312" s="12" t="s">
        <v>492</v>
      </c>
      <c r="D312" s="70">
        <v>350000</v>
      </c>
      <c r="E312" s="70">
        <v>0</v>
      </c>
      <c r="F312" s="504">
        <f t="shared" si="5"/>
        <v>0</v>
      </c>
    </row>
    <row r="313" spans="1:6" ht="16.5" customHeight="1">
      <c r="A313" s="16"/>
      <c r="B313" s="169"/>
      <c r="C313" s="12"/>
      <c r="D313" s="70"/>
      <c r="E313" s="70"/>
      <c r="F313" s="504"/>
    </row>
    <row r="314" spans="1:6" ht="25.5" customHeight="1">
      <c r="A314" s="389" t="s">
        <v>25</v>
      </c>
      <c r="B314" s="390" t="s">
        <v>532</v>
      </c>
      <c r="C314" s="391" t="s">
        <v>533</v>
      </c>
      <c r="D314" s="392">
        <v>100000</v>
      </c>
      <c r="E314" s="392">
        <v>0</v>
      </c>
      <c r="F314" s="504">
        <f t="shared" si="5"/>
        <v>0</v>
      </c>
    </row>
    <row r="315" spans="1:6" ht="15" customHeight="1">
      <c r="A315" s="16"/>
      <c r="B315" s="169"/>
      <c r="C315" s="12"/>
      <c r="D315" s="70"/>
      <c r="E315" s="70"/>
      <c r="F315" s="504"/>
    </row>
    <row r="316" spans="1:6" ht="16.5" customHeight="1">
      <c r="A316" s="167"/>
      <c r="B316" s="170">
        <v>38</v>
      </c>
      <c r="C316" s="171" t="s">
        <v>75</v>
      </c>
      <c r="D316" s="73">
        <v>100000</v>
      </c>
      <c r="E316" s="73">
        <v>0</v>
      </c>
      <c r="F316" s="504">
        <f t="shared" si="5"/>
        <v>0</v>
      </c>
    </row>
    <row r="317" spans="1:6" ht="30" customHeight="1">
      <c r="A317" s="16" t="s">
        <v>511</v>
      </c>
      <c r="B317" s="169">
        <v>381</v>
      </c>
      <c r="C317" s="12" t="s">
        <v>492</v>
      </c>
      <c r="D317" s="70">
        <v>100000</v>
      </c>
      <c r="E317" s="70">
        <v>0</v>
      </c>
      <c r="F317" s="504">
        <f t="shared" si="5"/>
        <v>0</v>
      </c>
    </row>
    <row r="318" spans="1:6" ht="15.75" customHeight="1">
      <c r="A318" s="16"/>
      <c r="B318" s="169"/>
      <c r="C318" s="12"/>
      <c r="D318" s="70"/>
      <c r="E318" s="70"/>
      <c r="F318" s="504"/>
    </row>
    <row r="319" spans="1:6" ht="15.6">
      <c r="A319" s="568" t="s">
        <v>23</v>
      </c>
      <c r="B319" s="572">
        <v>1005</v>
      </c>
      <c r="C319" s="570" t="s">
        <v>108</v>
      </c>
      <c r="D319" s="577">
        <f>D321+D329+D334+D344</f>
        <v>5990000</v>
      </c>
      <c r="E319" s="571">
        <f>E321+E329+E334+E344</f>
        <v>1564249.37</v>
      </c>
      <c r="F319" s="577">
        <f>E319/D319*100</f>
        <v>26.114346744574291</v>
      </c>
    </row>
    <row r="320" spans="1:6" ht="16.5" customHeight="1">
      <c r="A320" s="132"/>
      <c r="B320" s="144"/>
      <c r="C320" s="34"/>
      <c r="D320" s="26"/>
      <c r="E320" s="26"/>
      <c r="F320" s="26"/>
    </row>
    <row r="321" spans="1:6" ht="36" customHeight="1">
      <c r="A321" s="529" t="s">
        <v>25</v>
      </c>
      <c r="B321" s="530" t="s">
        <v>109</v>
      </c>
      <c r="C321" s="527" t="s">
        <v>110</v>
      </c>
      <c r="D321" s="528">
        <f>D323</f>
        <v>4300000</v>
      </c>
      <c r="E321" s="528">
        <f>E323</f>
        <v>1498259.37</v>
      </c>
      <c r="F321" s="528">
        <f>E321/D321*100</f>
        <v>34.843241162790697</v>
      </c>
    </row>
    <row r="322" spans="1:6" ht="18" customHeight="1">
      <c r="A322" s="34"/>
      <c r="B322" s="144"/>
      <c r="C322" s="464"/>
      <c r="D322" s="465"/>
      <c r="E322" s="466"/>
      <c r="F322" s="504"/>
    </row>
    <row r="323" spans="1:6" ht="57.75" customHeight="1">
      <c r="A323" s="161"/>
      <c r="B323" s="160">
        <v>37</v>
      </c>
      <c r="C323" s="19" t="s">
        <v>111</v>
      </c>
      <c r="D323" s="214">
        <f>D324+D326</f>
        <v>4300000</v>
      </c>
      <c r="E323" s="10">
        <f>E324+E326</f>
        <v>1498259.37</v>
      </c>
      <c r="F323" s="504">
        <f t="shared" ref="F323:F347" si="6">E323/D323*100</f>
        <v>34.843241162790697</v>
      </c>
    </row>
    <row r="324" spans="1:6" ht="29.25" customHeight="1">
      <c r="A324" s="16" t="s">
        <v>635</v>
      </c>
      <c r="B324" s="169">
        <v>372</v>
      </c>
      <c r="C324" s="13" t="s">
        <v>112</v>
      </c>
      <c r="D324" s="212">
        <v>2500000</v>
      </c>
      <c r="E324" s="212">
        <f>E325</f>
        <v>1072715.78</v>
      </c>
      <c r="F324" s="504">
        <f t="shared" si="6"/>
        <v>42.908631200000002</v>
      </c>
    </row>
    <row r="325" spans="1:6" ht="41.4" customHeight="1">
      <c r="A325" s="16"/>
      <c r="B325" s="169">
        <v>3721</v>
      </c>
      <c r="C325" s="13" t="s">
        <v>784</v>
      </c>
      <c r="D325" s="212"/>
      <c r="E325" s="212">
        <v>1072715.78</v>
      </c>
      <c r="F325" s="504"/>
    </row>
    <row r="326" spans="1:6" ht="77.25" customHeight="1">
      <c r="A326" s="168">
        <v>65</v>
      </c>
      <c r="B326" s="169">
        <v>372</v>
      </c>
      <c r="C326" s="13" t="s">
        <v>113</v>
      </c>
      <c r="D326" s="17">
        <v>1800000</v>
      </c>
      <c r="E326" s="212">
        <f>E327</f>
        <v>425543.59</v>
      </c>
      <c r="F326" s="504">
        <f t="shared" si="6"/>
        <v>23.641310555555556</v>
      </c>
    </row>
    <row r="327" spans="1:6" ht="77.25" customHeight="1">
      <c r="A327" s="168"/>
      <c r="B327" s="169">
        <v>3722</v>
      </c>
      <c r="C327" s="13" t="s">
        <v>785</v>
      </c>
      <c r="D327" s="17"/>
      <c r="E327" s="212">
        <v>425543.59</v>
      </c>
      <c r="F327" s="504"/>
    </row>
    <row r="328" spans="1:6">
      <c r="A328" s="168"/>
      <c r="B328" s="169"/>
      <c r="C328" s="12"/>
      <c r="D328" s="88"/>
      <c r="E328" s="70"/>
      <c r="F328" s="504"/>
    </row>
    <row r="329" spans="1:6" ht="53.4">
      <c r="A329" s="533" t="s">
        <v>25</v>
      </c>
      <c r="B329" s="390" t="s">
        <v>114</v>
      </c>
      <c r="C329" s="534" t="s">
        <v>519</v>
      </c>
      <c r="D329" s="535">
        <v>800000</v>
      </c>
      <c r="E329" s="392">
        <v>0</v>
      </c>
      <c r="F329" s="528">
        <f t="shared" si="6"/>
        <v>0</v>
      </c>
    </row>
    <row r="330" spans="1:6" ht="17.25" customHeight="1">
      <c r="A330" s="34"/>
      <c r="B330" s="144"/>
      <c r="C330" s="34"/>
      <c r="D330" s="3"/>
      <c r="E330" s="26"/>
      <c r="F330" s="504"/>
    </row>
    <row r="331" spans="1:6" ht="53.4">
      <c r="A331" s="161"/>
      <c r="B331" s="160">
        <v>37</v>
      </c>
      <c r="C331" s="19" t="s">
        <v>111</v>
      </c>
      <c r="D331" s="214">
        <v>800000</v>
      </c>
      <c r="E331" s="10">
        <v>0</v>
      </c>
      <c r="F331" s="504">
        <f t="shared" si="6"/>
        <v>0</v>
      </c>
    </row>
    <row r="332" spans="1:6" ht="53.4">
      <c r="A332" s="16" t="s">
        <v>709</v>
      </c>
      <c r="B332" s="169">
        <v>372</v>
      </c>
      <c r="C332" s="12" t="s">
        <v>520</v>
      </c>
      <c r="D332" s="70">
        <v>800000</v>
      </c>
      <c r="E332" s="70">
        <v>0</v>
      </c>
      <c r="F332" s="504">
        <f t="shared" si="6"/>
        <v>0</v>
      </c>
    </row>
    <row r="333" spans="1:6">
      <c r="A333" s="168"/>
      <c r="B333" s="169"/>
      <c r="C333" s="12"/>
      <c r="D333" s="88"/>
      <c r="E333" s="70"/>
      <c r="F333" s="504"/>
    </row>
    <row r="334" spans="1:6">
      <c r="A334" s="391" t="s">
        <v>25</v>
      </c>
      <c r="B334" s="390" t="s">
        <v>426</v>
      </c>
      <c r="C334" s="391" t="s">
        <v>115</v>
      </c>
      <c r="D334" s="536">
        <f>D336+D340</f>
        <v>750000</v>
      </c>
      <c r="E334" s="536">
        <f>E336</f>
        <v>65990</v>
      </c>
      <c r="F334" s="528">
        <f t="shared" si="6"/>
        <v>8.7986666666666675</v>
      </c>
    </row>
    <row r="335" spans="1:6">
      <c r="A335" s="149"/>
      <c r="B335" s="150"/>
      <c r="C335" s="173"/>
      <c r="D335" s="62"/>
      <c r="E335" s="26"/>
      <c r="F335" s="504"/>
    </row>
    <row r="336" spans="1:6" ht="40.200000000000003">
      <c r="A336" s="399"/>
      <c r="B336" s="160">
        <v>36</v>
      </c>
      <c r="C336" s="19" t="s">
        <v>427</v>
      </c>
      <c r="D336" s="214">
        <v>100000</v>
      </c>
      <c r="E336" s="73">
        <f>E337</f>
        <v>65990</v>
      </c>
      <c r="F336" s="504">
        <f t="shared" si="6"/>
        <v>65.990000000000009</v>
      </c>
    </row>
    <row r="337" spans="1:6" ht="40.200000000000003">
      <c r="A337" s="161" t="s">
        <v>636</v>
      </c>
      <c r="B337" s="158">
        <v>366</v>
      </c>
      <c r="C337" s="18" t="s">
        <v>229</v>
      </c>
      <c r="D337" s="233">
        <v>100000</v>
      </c>
      <c r="E337" s="70">
        <f>E338</f>
        <v>65990</v>
      </c>
      <c r="F337" s="504">
        <f t="shared" si="6"/>
        <v>65.990000000000009</v>
      </c>
    </row>
    <row r="338" spans="1:6" ht="53.4">
      <c r="A338" s="161"/>
      <c r="B338" s="158">
        <v>3661</v>
      </c>
      <c r="C338" s="18" t="s">
        <v>786</v>
      </c>
      <c r="D338" s="233"/>
      <c r="E338" s="70">
        <v>65990</v>
      </c>
      <c r="F338" s="504"/>
    </row>
    <row r="339" spans="1:6">
      <c r="A339" s="149"/>
      <c r="B339" s="150"/>
      <c r="C339" s="173"/>
      <c r="D339" s="62"/>
      <c r="E339" s="26"/>
      <c r="F339" s="504"/>
    </row>
    <row r="340" spans="1:6">
      <c r="A340" s="12"/>
      <c r="B340" s="160">
        <v>38</v>
      </c>
      <c r="C340" s="19" t="s">
        <v>75</v>
      </c>
      <c r="D340" s="214">
        <f>D341+D342</f>
        <v>650000</v>
      </c>
      <c r="E340" s="10">
        <v>0</v>
      </c>
      <c r="F340" s="504">
        <f t="shared" si="6"/>
        <v>0</v>
      </c>
    </row>
    <row r="341" spans="1:6">
      <c r="A341" s="168">
        <v>68</v>
      </c>
      <c r="B341" s="169">
        <v>381</v>
      </c>
      <c r="C341" s="12" t="s">
        <v>50</v>
      </c>
      <c r="D341" s="70">
        <v>200000</v>
      </c>
      <c r="E341" s="70">
        <v>0</v>
      </c>
      <c r="F341" s="504">
        <f t="shared" si="6"/>
        <v>0</v>
      </c>
    </row>
    <row r="342" spans="1:6">
      <c r="A342" s="168">
        <v>69</v>
      </c>
      <c r="B342" s="169">
        <v>382</v>
      </c>
      <c r="C342" s="12" t="s">
        <v>51</v>
      </c>
      <c r="D342" s="70">
        <v>450000</v>
      </c>
      <c r="E342" s="70">
        <v>0</v>
      </c>
      <c r="F342" s="504">
        <f t="shared" si="6"/>
        <v>0</v>
      </c>
    </row>
    <row r="343" spans="1:6">
      <c r="A343" s="168"/>
      <c r="B343" s="169"/>
      <c r="C343" s="12"/>
      <c r="D343" s="70"/>
      <c r="E343" s="70"/>
      <c r="F343" s="504"/>
    </row>
    <row r="344" spans="1:6" ht="27">
      <c r="A344" s="430" t="s">
        <v>25</v>
      </c>
      <c r="B344" s="431" t="s">
        <v>478</v>
      </c>
      <c r="C344" s="432" t="s">
        <v>521</v>
      </c>
      <c r="D344" s="433">
        <v>140000</v>
      </c>
      <c r="E344" s="433">
        <v>0</v>
      </c>
      <c r="F344" s="528">
        <f t="shared" si="6"/>
        <v>0</v>
      </c>
    </row>
    <row r="345" spans="1:6">
      <c r="A345" s="168"/>
      <c r="B345" s="169"/>
      <c r="C345" s="12"/>
      <c r="D345" s="70"/>
      <c r="E345" s="70"/>
      <c r="F345" s="504"/>
    </row>
    <row r="346" spans="1:6">
      <c r="A346" s="333"/>
      <c r="B346" s="170">
        <v>38</v>
      </c>
      <c r="C346" s="171" t="s">
        <v>75</v>
      </c>
      <c r="D346" s="73">
        <v>140000</v>
      </c>
      <c r="E346" s="73">
        <v>0</v>
      </c>
      <c r="F346" s="504">
        <f t="shared" si="6"/>
        <v>0</v>
      </c>
    </row>
    <row r="347" spans="1:6">
      <c r="A347" s="168">
        <v>70</v>
      </c>
      <c r="B347" s="169">
        <v>381</v>
      </c>
      <c r="C347" s="12" t="s">
        <v>50</v>
      </c>
      <c r="D347" s="70">
        <v>140000</v>
      </c>
      <c r="E347" s="70">
        <v>0</v>
      </c>
      <c r="F347" s="504">
        <f t="shared" si="6"/>
        <v>0</v>
      </c>
    </row>
    <row r="348" spans="1:6">
      <c r="A348" s="135"/>
      <c r="B348" s="144"/>
      <c r="C348" s="34"/>
      <c r="D348" s="26"/>
      <c r="E348" s="26"/>
      <c r="F348" s="504"/>
    </row>
    <row r="349" spans="1:6" ht="33" customHeight="1">
      <c r="A349" s="573" t="s">
        <v>23</v>
      </c>
      <c r="B349" s="574">
        <v>1006</v>
      </c>
      <c r="C349" s="575" t="s">
        <v>116</v>
      </c>
      <c r="D349" s="576">
        <f>D351+D358+D364+D369+D375+D381+D404</f>
        <v>9435000</v>
      </c>
      <c r="E349" s="576">
        <f>E351+E358+E364+E369+E375+E381+E404</f>
        <v>2864292.59</v>
      </c>
      <c r="F349" s="576">
        <f>E349/D349*100</f>
        <v>30.358162056173821</v>
      </c>
    </row>
    <row r="350" spans="1:6">
      <c r="A350" s="34"/>
      <c r="B350" s="144"/>
      <c r="C350" s="34"/>
      <c r="D350" s="26"/>
      <c r="E350" s="26"/>
      <c r="F350" s="26"/>
    </row>
    <row r="351" spans="1:6" ht="54.75" customHeight="1">
      <c r="A351" s="529" t="s">
        <v>25</v>
      </c>
      <c r="B351" s="530" t="s">
        <v>231</v>
      </c>
      <c r="C351" s="527" t="s">
        <v>473</v>
      </c>
      <c r="D351" s="528">
        <v>2550000</v>
      </c>
      <c r="E351" s="528">
        <f>E353</f>
        <v>557361.11</v>
      </c>
      <c r="F351" s="528">
        <f>E351/D351*100</f>
        <v>21.857298431372548</v>
      </c>
    </row>
    <row r="352" spans="1:6" ht="20.25" customHeight="1">
      <c r="A352" s="34"/>
      <c r="B352" s="144"/>
      <c r="C352" s="34"/>
      <c r="D352" s="3"/>
      <c r="E352" s="26"/>
      <c r="F352" s="504"/>
    </row>
    <row r="353" spans="1:6" s="187" customFormat="1" ht="56.25" customHeight="1">
      <c r="A353" s="12"/>
      <c r="B353" s="160">
        <v>37</v>
      </c>
      <c r="C353" s="19" t="s">
        <v>111</v>
      </c>
      <c r="D353" s="214">
        <v>2550000</v>
      </c>
      <c r="E353" s="10">
        <f>E354</f>
        <v>557361.11</v>
      </c>
      <c r="F353" s="504">
        <f t="shared" ref="F353:F413" si="7">E353/D353*100</f>
        <v>21.857298431372548</v>
      </c>
    </row>
    <row r="354" spans="1:6" ht="54" customHeight="1">
      <c r="A354" s="168">
        <v>71</v>
      </c>
      <c r="B354" s="169">
        <v>372</v>
      </c>
      <c r="C354" s="13" t="s">
        <v>337</v>
      </c>
      <c r="D354" s="70">
        <v>2550000</v>
      </c>
      <c r="E354" s="70">
        <f>E355+E356</f>
        <v>557361.11</v>
      </c>
      <c r="F354" s="504">
        <f t="shared" si="7"/>
        <v>21.857298431372548</v>
      </c>
    </row>
    <row r="355" spans="1:6" ht="29.4" customHeight="1">
      <c r="A355" s="168"/>
      <c r="B355" s="169">
        <v>3721</v>
      </c>
      <c r="C355" s="13" t="s">
        <v>783</v>
      </c>
      <c r="D355" s="70"/>
      <c r="E355" s="70">
        <v>156449</v>
      </c>
      <c r="F355" s="504"/>
    </row>
    <row r="356" spans="1:6" ht="29.4" customHeight="1">
      <c r="A356" s="168"/>
      <c r="B356" s="169">
        <v>3722</v>
      </c>
      <c r="C356" s="13" t="s">
        <v>785</v>
      </c>
      <c r="D356" s="70"/>
      <c r="E356" s="70">
        <v>400912.11</v>
      </c>
      <c r="F356" s="504"/>
    </row>
    <row r="357" spans="1:6" ht="17.25" customHeight="1">
      <c r="A357" s="168"/>
      <c r="B357" s="169"/>
      <c r="C357" s="13"/>
      <c r="D357" s="70"/>
      <c r="E357" s="70"/>
      <c r="F357" s="504"/>
    </row>
    <row r="358" spans="1:6" ht="27.75" customHeight="1">
      <c r="A358" s="305" t="s">
        <v>25</v>
      </c>
      <c r="B358" s="306" t="s">
        <v>414</v>
      </c>
      <c r="C358" s="250" t="s">
        <v>522</v>
      </c>
      <c r="D358" s="230">
        <v>2000000</v>
      </c>
      <c r="E358" s="230">
        <f>E360</f>
        <v>969000</v>
      </c>
      <c r="F358" s="528">
        <f t="shared" si="7"/>
        <v>48.449999999999996</v>
      </c>
    </row>
    <row r="359" spans="1:6" s="608" customFormat="1" ht="17.25" customHeight="1">
      <c r="A359" s="548"/>
      <c r="B359" s="549"/>
      <c r="C359" s="550"/>
      <c r="D359" s="551"/>
      <c r="E359" s="551"/>
      <c r="F359" s="504"/>
    </row>
    <row r="360" spans="1:6" s="187" customFormat="1" ht="57.75" customHeight="1">
      <c r="A360" s="253"/>
      <c r="B360" s="254">
        <v>37</v>
      </c>
      <c r="C360" s="19" t="s">
        <v>111</v>
      </c>
      <c r="D360" s="256">
        <v>2000000</v>
      </c>
      <c r="E360" s="256">
        <f>E361</f>
        <v>969000</v>
      </c>
      <c r="F360" s="504">
        <f t="shared" si="7"/>
        <v>48.449999999999996</v>
      </c>
    </row>
    <row r="361" spans="1:6" s="187" customFormat="1" ht="57" customHeight="1">
      <c r="A361" s="168">
        <v>72</v>
      </c>
      <c r="B361" s="169">
        <v>372</v>
      </c>
      <c r="C361" s="13" t="s">
        <v>337</v>
      </c>
      <c r="D361" s="70">
        <v>2000000</v>
      </c>
      <c r="E361" s="70">
        <f>E362</f>
        <v>969000</v>
      </c>
      <c r="F361" s="504">
        <f t="shared" si="7"/>
        <v>48.449999999999996</v>
      </c>
    </row>
    <row r="362" spans="1:6" s="187" customFormat="1" ht="28.2" customHeight="1">
      <c r="A362" s="168"/>
      <c r="B362" s="169">
        <v>3721</v>
      </c>
      <c r="C362" s="13" t="s">
        <v>787</v>
      </c>
      <c r="D362" s="70"/>
      <c r="E362" s="70">
        <v>969000</v>
      </c>
      <c r="F362" s="504"/>
    </row>
    <row r="363" spans="1:6" ht="15.75" customHeight="1">
      <c r="A363" s="168"/>
      <c r="B363" s="169"/>
      <c r="C363" s="13"/>
      <c r="D363" s="70"/>
      <c r="E363" s="70"/>
      <c r="F363" s="504"/>
    </row>
    <row r="364" spans="1:6" ht="40.200000000000003">
      <c r="A364" s="305" t="s">
        <v>25</v>
      </c>
      <c r="B364" s="306" t="s">
        <v>415</v>
      </c>
      <c r="C364" s="250" t="s">
        <v>472</v>
      </c>
      <c r="D364" s="230">
        <v>200000</v>
      </c>
      <c r="E364" s="230">
        <v>0</v>
      </c>
      <c r="F364" s="528">
        <f t="shared" si="7"/>
        <v>0</v>
      </c>
    </row>
    <row r="365" spans="1:6" ht="15.75" customHeight="1">
      <c r="A365" s="253"/>
      <c r="B365" s="254"/>
      <c r="C365" s="19"/>
      <c r="D365" s="256"/>
      <c r="E365" s="256"/>
      <c r="F365" s="504"/>
    </row>
    <row r="366" spans="1:6" ht="53.4">
      <c r="A366" s="253"/>
      <c r="B366" s="254">
        <v>37</v>
      </c>
      <c r="C366" s="19" t="s">
        <v>111</v>
      </c>
      <c r="D366" s="256">
        <v>200000</v>
      </c>
      <c r="E366" s="256">
        <v>0</v>
      </c>
      <c r="F366" s="504">
        <f t="shared" si="7"/>
        <v>0</v>
      </c>
    </row>
    <row r="367" spans="1:6" ht="53.4">
      <c r="A367" s="168">
        <v>73</v>
      </c>
      <c r="B367" s="169">
        <v>372</v>
      </c>
      <c r="C367" s="13" t="s">
        <v>337</v>
      </c>
      <c r="D367" s="70">
        <v>200000</v>
      </c>
      <c r="E367" s="70">
        <v>0</v>
      </c>
      <c r="F367" s="504">
        <f t="shared" si="7"/>
        <v>0</v>
      </c>
    </row>
    <row r="368" spans="1:6" ht="16.5" customHeight="1">
      <c r="A368" s="168"/>
      <c r="B368" s="169"/>
      <c r="C368" s="12"/>
      <c r="D368" s="70"/>
      <c r="E368" s="70"/>
      <c r="F368" s="504"/>
    </row>
    <row r="369" spans="1:6" ht="30" customHeight="1">
      <c r="A369" s="533" t="s">
        <v>25</v>
      </c>
      <c r="B369" s="390" t="s">
        <v>344</v>
      </c>
      <c r="C369" s="391" t="s">
        <v>117</v>
      </c>
      <c r="D369" s="481">
        <v>250000</v>
      </c>
      <c r="E369" s="392">
        <f>E371</f>
        <v>135673</v>
      </c>
      <c r="F369" s="528">
        <f t="shared" si="7"/>
        <v>54.269199999999998</v>
      </c>
    </row>
    <row r="370" spans="1:6" ht="14.25" customHeight="1">
      <c r="A370" s="168"/>
      <c r="B370" s="169"/>
      <c r="C370" s="12"/>
      <c r="D370" s="212"/>
      <c r="E370" s="70"/>
      <c r="F370" s="504"/>
    </row>
    <row r="371" spans="1:6">
      <c r="A371" s="168"/>
      <c r="B371" s="170">
        <v>38</v>
      </c>
      <c r="C371" s="171" t="s">
        <v>232</v>
      </c>
      <c r="D371" s="10">
        <v>250000</v>
      </c>
      <c r="E371" s="73">
        <f>E372</f>
        <v>135673</v>
      </c>
      <c r="F371" s="504">
        <f t="shared" si="7"/>
        <v>54.269199999999998</v>
      </c>
    </row>
    <row r="372" spans="1:6">
      <c r="A372" s="168">
        <v>74</v>
      </c>
      <c r="B372" s="169">
        <v>381</v>
      </c>
      <c r="C372" s="12" t="s">
        <v>50</v>
      </c>
      <c r="D372" s="212">
        <v>250000</v>
      </c>
      <c r="E372" s="70">
        <f>E373</f>
        <v>135673</v>
      </c>
      <c r="F372" s="504">
        <f t="shared" si="7"/>
        <v>54.269199999999998</v>
      </c>
    </row>
    <row r="373" spans="1:6" ht="27">
      <c r="A373" s="168"/>
      <c r="B373" s="169">
        <v>3811</v>
      </c>
      <c r="C373" s="12" t="s">
        <v>773</v>
      </c>
      <c r="D373" s="212"/>
      <c r="E373" s="70">
        <v>135673</v>
      </c>
      <c r="F373" s="504"/>
    </row>
    <row r="374" spans="1:6">
      <c r="A374" s="168"/>
      <c r="B374" s="169"/>
      <c r="C374" s="12"/>
      <c r="D374" s="70"/>
      <c r="E374" s="70"/>
      <c r="F374" s="504"/>
    </row>
    <row r="375" spans="1:6" ht="52.5" customHeight="1">
      <c r="A375" s="529" t="s">
        <v>25</v>
      </c>
      <c r="B375" s="530" t="s">
        <v>370</v>
      </c>
      <c r="C375" s="527" t="s">
        <v>523</v>
      </c>
      <c r="D375" s="528">
        <v>340000</v>
      </c>
      <c r="E375" s="528">
        <f>E377</f>
        <v>108000</v>
      </c>
      <c r="F375" s="528">
        <f t="shared" si="7"/>
        <v>31.764705882352938</v>
      </c>
    </row>
    <row r="376" spans="1:6">
      <c r="A376" s="172"/>
      <c r="B376" s="150"/>
      <c r="C376" s="151"/>
      <c r="D376" s="62"/>
      <c r="E376" s="26"/>
      <c r="F376" s="504"/>
    </row>
    <row r="377" spans="1:6">
      <c r="A377" s="12"/>
      <c r="B377" s="160">
        <v>38</v>
      </c>
      <c r="C377" s="19" t="s">
        <v>75</v>
      </c>
      <c r="D377" s="214">
        <v>340000</v>
      </c>
      <c r="E377" s="10">
        <f>E378</f>
        <v>108000</v>
      </c>
      <c r="F377" s="504">
        <f t="shared" si="7"/>
        <v>31.764705882352938</v>
      </c>
    </row>
    <row r="378" spans="1:6">
      <c r="A378" s="168">
        <v>75</v>
      </c>
      <c r="B378" s="169">
        <v>381</v>
      </c>
      <c r="C378" s="13" t="s">
        <v>382</v>
      </c>
      <c r="D378" s="70">
        <v>340000</v>
      </c>
      <c r="E378" s="70">
        <f>E379</f>
        <v>108000</v>
      </c>
      <c r="F378" s="504">
        <f t="shared" si="7"/>
        <v>31.764705882352938</v>
      </c>
    </row>
    <row r="379" spans="1:6" ht="27">
      <c r="A379" s="168"/>
      <c r="B379" s="169">
        <v>3811</v>
      </c>
      <c r="C379" s="12" t="s">
        <v>773</v>
      </c>
      <c r="D379" s="70"/>
      <c r="E379" s="70">
        <v>108000</v>
      </c>
      <c r="F379" s="504"/>
    </row>
    <row r="380" spans="1:6">
      <c r="A380" s="168"/>
      <c r="B380" s="169"/>
      <c r="C380" s="13"/>
      <c r="D380" s="70"/>
      <c r="E380" s="70"/>
      <c r="F380" s="504"/>
    </row>
    <row r="381" spans="1:6" ht="53.4">
      <c r="A381" s="543" t="s">
        <v>25</v>
      </c>
      <c r="B381" s="544" t="s">
        <v>488</v>
      </c>
      <c r="C381" s="545" t="s">
        <v>518</v>
      </c>
      <c r="D381" s="655">
        <f>D383+D390+D397+D400</f>
        <v>3995000</v>
      </c>
      <c r="E381" s="392">
        <f>E383+E390+E400</f>
        <v>1033226.75</v>
      </c>
      <c r="F381" s="528">
        <f t="shared" si="7"/>
        <v>25.862997496871088</v>
      </c>
    </row>
    <row r="382" spans="1:6">
      <c r="A382" s="168"/>
      <c r="B382" s="546"/>
      <c r="C382" s="547"/>
      <c r="D382" s="212"/>
      <c r="E382" s="70"/>
      <c r="F382" s="504"/>
    </row>
    <row r="383" spans="1:6">
      <c r="A383" s="548"/>
      <c r="B383" s="549">
        <v>31</v>
      </c>
      <c r="C383" s="550" t="s">
        <v>27</v>
      </c>
      <c r="D383" s="505">
        <f>D384+D386+D387</f>
        <v>1825000</v>
      </c>
      <c r="E383" s="551">
        <f>E384+E386+E387</f>
        <v>812374.75</v>
      </c>
      <c r="F383" s="504">
        <f t="shared" si="7"/>
        <v>44.513684931506845</v>
      </c>
    </row>
    <row r="384" spans="1:6">
      <c r="A384" s="168">
        <v>76</v>
      </c>
      <c r="B384" s="169">
        <v>311</v>
      </c>
      <c r="C384" s="13" t="s">
        <v>29</v>
      </c>
      <c r="D384" s="212">
        <v>1500000</v>
      </c>
      <c r="E384" s="70">
        <f>E385</f>
        <v>697317.38</v>
      </c>
      <c r="F384" s="504">
        <f t="shared" si="7"/>
        <v>46.487825333333333</v>
      </c>
    </row>
    <row r="385" spans="1:6">
      <c r="A385" s="168"/>
      <c r="B385" s="169">
        <v>3111</v>
      </c>
      <c r="C385" s="13" t="s">
        <v>754</v>
      </c>
      <c r="D385" s="212"/>
      <c r="E385" s="70">
        <v>697317.38</v>
      </c>
      <c r="F385" s="504"/>
    </row>
    <row r="386" spans="1:6" ht="27">
      <c r="A386" s="168">
        <v>77</v>
      </c>
      <c r="B386" s="169">
        <v>312</v>
      </c>
      <c r="C386" s="13" t="s">
        <v>31</v>
      </c>
      <c r="D386" s="212">
        <v>75000</v>
      </c>
      <c r="E386" s="70">
        <v>0</v>
      </c>
      <c r="F386" s="504">
        <f t="shared" si="7"/>
        <v>0</v>
      </c>
    </row>
    <row r="387" spans="1:6">
      <c r="A387" s="168">
        <v>78</v>
      </c>
      <c r="B387" s="169">
        <v>313</v>
      </c>
      <c r="C387" s="13" t="s">
        <v>69</v>
      </c>
      <c r="D387" s="212">
        <v>250000</v>
      </c>
      <c r="E387" s="70">
        <f>E388</f>
        <v>115057.37</v>
      </c>
      <c r="F387" s="504">
        <f t="shared" si="7"/>
        <v>46.022948</v>
      </c>
    </row>
    <row r="388" spans="1:6" ht="27">
      <c r="A388" s="168"/>
      <c r="B388" s="169">
        <v>3132</v>
      </c>
      <c r="C388" s="13" t="s">
        <v>788</v>
      </c>
      <c r="D388" s="212"/>
      <c r="E388" s="70">
        <v>115057.37</v>
      </c>
      <c r="F388" s="504"/>
    </row>
    <row r="389" spans="1:6">
      <c r="A389" s="168"/>
      <c r="B389" s="169"/>
      <c r="C389" s="13"/>
      <c r="D389" s="212"/>
      <c r="E389" s="70"/>
      <c r="F389" s="504"/>
    </row>
    <row r="390" spans="1:6">
      <c r="A390" s="548"/>
      <c r="B390" s="549">
        <v>32</v>
      </c>
      <c r="C390" s="550" t="s">
        <v>34</v>
      </c>
      <c r="D390" s="505">
        <f>D391+D394</f>
        <v>220000</v>
      </c>
      <c r="E390" s="551">
        <f>E391+E394</f>
        <v>155083</v>
      </c>
      <c r="F390" s="504">
        <f t="shared" si="7"/>
        <v>70.492272727272734</v>
      </c>
    </row>
    <row r="391" spans="1:6" ht="27">
      <c r="A391" s="168">
        <v>79</v>
      </c>
      <c r="B391" s="169">
        <v>321</v>
      </c>
      <c r="C391" s="13" t="s">
        <v>36</v>
      </c>
      <c r="D391" s="212">
        <v>75000</v>
      </c>
      <c r="E391" s="70">
        <f>E392+E393</f>
        <v>35821</v>
      </c>
      <c r="F391" s="504">
        <f t="shared" si="7"/>
        <v>47.761333333333333</v>
      </c>
    </row>
    <row r="392" spans="1:6" ht="40.200000000000003">
      <c r="A392" s="168"/>
      <c r="B392" s="169">
        <v>3212</v>
      </c>
      <c r="C392" s="13" t="s">
        <v>789</v>
      </c>
      <c r="D392" s="212"/>
      <c r="E392" s="70">
        <v>31644</v>
      </c>
      <c r="F392" s="504"/>
    </row>
    <row r="393" spans="1:6" ht="27">
      <c r="A393" s="168"/>
      <c r="B393" s="169">
        <v>3214</v>
      </c>
      <c r="C393" s="13" t="s">
        <v>790</v>
      </c>
      <c r="D393" s="212"/>
      <c r="E393" s="70">
        <v>4177</v>
      </c>
      <c r="F393" s="504"/>
    </row>
    <row r="394" spans="1:6" ht="27">
      <c r="A394" s="168">
        <v>80</v>
      </c>
      <c r="B394" s="169">
        <v>322</v>
      </c>
      <c r="C394" s="13" t="s">
        <v>38</v>
      </c>
      <c r="D394" s="212">
        <v>145000</v>
      </c>
      <c r="E394" s="70">
        <f>E395</f>
        <v>119262</v>
      </c>
      <c r="F394" s="504">
        <f t="shared" si="7"/>
        <v>82.249655172413796</v>
      </c>
    </row>
    <row r="395" spans="1:6" ht="27">
      <c r="A395" s="168"/>
      <c r="B395" s="169">
        <v>3221</v>
      </c>
      <c r="C395" s="13" t="s">
        <v>780</v>
      </c>
      <c r="D395" s="212"/>
      <c r="E395" s="70">
        <v>119262</v>
      </c>
      <c r="F395" s="504"/>
    </row>
    <row r="396" spans="1:6">
      <c r="A396" s="168"/>
      <c r="B396" s="169"/>
      <c r="C396" s="13"/>
      <c r="D396" s="212"/>
      <c r="E396" s="70"/>
      <c r="F396" s="504"/>
    </row>
    <row r="397" spans="1:6" ht="40.200000000000003">
      <c r="A397" s="333"/>
      <c r="B397" s="170">
        <v>36</v>
      </c>
      <c r="C397" s="7" t="s">
        <v>206</v>
      </c>
      <c r="D397" s="10">
        <f>D398</f>
        <v>1850000</v>
      </c>
      <c r="E397" s="73">
        <v>0</v>
      </c>
      <c r="F397" s="504">
        <f t="shared" si="7"/>
        <v>0</v>
      </c>
    </row>
    <row r="398" spans="1:6" ht="27">
      <c r="A398" s="168">
        <v>81</v>
      </c>
      <c r="B398" s="169">
        <v>363</v>
      </c>
      <c r="C398" s="13" t="s">
        <v>507</v>
      </c>
      <c r="D398" s="212">
        <v>1850000</v>
      </c>
      <c r="E398" s="70">
        <v>0</v>
      </c>
      <c r="F398" s="504">
        <f t="shared" si="7"/>
        <v>0</v>
      </c>
    </row>
    <row r="399" spans="1:6">
      <c r="A399" s="168"/>
      <c r="B399" s="169"/>
      <c r="C399" s="13"/>
      <c r="D399" s="212"/>
      <c r="E399" s="70"/>
      <c r="F399" s="504"/>
    </row>
    <row r="400" spans="1:6">
      <c r="A400" s="333"/>
      <c r="B400" s="170">
        <v>38</v>
      </c>
      <c r="C400" s="7" t="s">
        <v>75</v>
      </c>
      <c r="D400" s="10">
        <v>100000</v>
      </c>
      <c r="E400" s="73">
        <f>E401</f>
        <v>65769</v>
      </c>
      <c r="F400" s="504">
        <f t="shared" si="7"/>
        <v>65.769000000000005</v>
      </c>
    </row>
    <row r="401" spans="1:6">
      <c r="A401" s="168">
        <v>82</v>
      </c>
      <c r="B401" s="169">
        <v>381</v>
      </c>
      <c r="C401" s="13" t="s">
        <v>382</v>
      </c>
      <c r="D401" s="212">
        <v>100000</v>
      </c>
      <c r="E401" s="70">
        <f>E402</f>
        <v>65769</v>
      </c>
      <c r="F401" s="504">
        <f t="shared" si="7"/>
        <v>65.769000000000005</v>
      </c>
    </row>
    <row r="402" spans="1:6" ht="27">
      <c r="A402" s="168"/>
      <c r="B402" s="169">
        <v>3811</v>
      </c>
      <c r="C402" s="13" t="s">
        <v>773</v>
      </c>
      <c r="D402" s="212"/>
      <c r="E402" s="70">
        <v>65769</v>
      </c>
      <c r="F402" s="504"/>
    </row>
    <row r="403" spans="1:6">
      <c r="A403" s="168"/>
      <c r="B403" s="169"/>
      <c r="C403" s="13"/>
      <c r="D403" s="70"/>
      <c r="E403" s="70"/>
      <c r="F403" s="504"/>
    </row>
    <row r="404" spans="1:6">
      <c r="A404" s="533" t="s">
        <v>25</v>
      </c>
      <c r="B404" s="390" t="s">
        <v>584</v>
      </c>
      <c r="C404" s="480" t="s">
        <v>585</v>
      </c>
      <c r="D404" s="392">
        <f>D406+D412</f>
        <v>100000</v>
      </c>
      <c r="E404" s="392">
        <f>E406+E412</f>
        <v>61031.729999999996</v>
      </c>
      <c r="F404" s="528">
        <f t="shared" si="7"/>
        <v>61.031729999999996</v>
      </c>
    </row>
    <row r="405" spans="1:6">
      <c r="A405" s="168"/>
      <c r="B405" s="169"/>
      <c r="C405" s="13"/>
      <c r="D405" s="70"/>
      <c r="E405" s="70"/>
      <c r="F405" s="504"/>
    </row>
    <row r="406" spans="1:6">
      <c r="A406" s="333"/>
      <c r="B406" s="170">
        <v>31</v>
      </c>
      <c r="C406" s="7" t="s">
        <v>27</v>
      </c>
      <c r="D406" s="73">
        <f>D407+D409</f>
        <v>93000</v>
      </c>
      <c r="E406" s="73">
        <f>E407+E410</f>
        <v>59573.729999999996</v>
      </c>
      <c r="F406" s="504">
        <f t="shared" si="7"/>
        <v>64.057774193548383</v>
      </c>
    </row>
    <row r="407" spans="1:6">
      <c r="A407" s="168">
        <v>83</v>
      </c>
      <c r="B407" s="169">
        <v>311</v>
      </c>
      <c r="C407" s="13" t="s">
        <v>29</v>
      </c>
      <c r="D407" s="70">
        <v>80000</v>
      </c>
      <c r="E407" s="70">
        <f>E408</f>
        <v>51136.25</v>
      </c>
      <c r="F407" s="504">
        <f t="shared" si="7"/>
        <v>63.920312500000001</v>
      </c>
    </row>
    <row r="408" spans="1:6">
      <c r="A408" s="168"/>
      <c r="B408" s="169">
        <v>3111</v>
      </c>
      <c r="C408" s="13" t="s">
        <v>754</v>
      </c>
      <c r="D408" s="70"/>
      <c r="E408" s="70">
        <v>51136.25</v>
      </c>
      <c r="F408" s="504"/>
    </row>
    <row r="409" spans="1:6">
      <c r="A409" s="168">
        <v>84</v>
      </c>
      <c r="B409" s="169">
        <v>313</v>
      </c>
      <c r="C409" s="13" t="s">
        <v>69</v>
      </c>
      <c r="D409" s="70">
        <v>13000</v>
      </c>
      <c r="E409" s="70">
        <f>E410</f>
        <v>8437.48</v>
      </c>
      <c r="F409" s="504">
        <f t="shared" si="7"/>
        <v>64.90369230769231</v>
      </c>
    </row>
    <row r="410" spans="1:6" ht="27">
      <c r="A410" s="168"/>
      <c r="B410" s="169">
        <v>3132</v>
      </c>
      <c r="C410" s="13" t="s">
        <v>788</v>
      </c>
      <c r="D410" s="70"/>
      <c r="E410" s="70">
        <v>8437.48</v>
      </c>
      <c r="F410" s="504"/>
    </row>
    <row r="411" spans="1:6">
      <c r="A411" s="168"/>
      <c r="B411" s="169"/>
      <c r="C411" s="13"/>
      <c r="D411" s="70"/>
      <c r="E411" s="70"/>
      <c r="F411" s="504"/>
    </row>
    <row r="412" spans="1:6">
      <c r="A412" s="333"/>
      <c r="B412" s="170">
        <v>32</v>
      </c>
      <c r="C412" s="7" t="s">
        <v>34</v>
      </c>
      <c r="D412" s="73">
        <v>7000</v>
      </c>
      <c r="E412" s="73">
        <f>E413</f>
        <v>1458</v>
      </c>
      <c r="F412" s="504">
        <f t="shared" si="7"/>
        <v>20.828571428571429</v>
      </c>
    </row>
    <row r="413" spans="1:6" ht="27">
      <c r="A413" s="168">
        <v>85</v>
      </c>
      <c r="B413" s="169">
        <v>321</v>
      </c>
      <c r="C413" s="13" t="s">
        <v>36</v>
      </c>
      <c r="D413" s="70">
        <v>7000</v>
      </c>
      <c r="E413" s="70">
        <f>E414</f>
        <v>1458</v>
      </c>
      <c r="F413" s="504">
        <f t="shared" si="7"/>
        <v>20.828571428571429</v>
      </c>
    </row>
    <row r="414" spans="1:6" ht="40.200000000000003">
      <c r="A414" s="168"/>
      <c r="B414" s="169">
        <v>3212</v>
      </c>
      <c r="C414" s="13" t="s">
        <v>757</v>
      </c>
      <c r="D414" s="70"/>
      <c r="E414" s="70">
        <v>1458</v>
      </c>
      <c r="F414" s="504"/>
    </row>
    <row r="415" spans="1:6">
      <c r="A415" s="168"/>
      <c r="B415" s="169"/>
      <c r="C415" s="13"/>
      <c r="D415" s="70"/>
      <c r="E415" s="70"/>
      <c r="F415" s="70"/>
    </row>
    <row r="416" spans="1:6" ht="31.2">
      <c r="A416" s="568" t="s">
        <v>118</v>
      </c>
      <c r="B416" s="572">
        <v>1007</v>
      </c>
      <c r="C416" s="570" t="s">
        <v>474</v>
      </c>
      <c r="D416" s="571">
        <f>D418+D428+D472</f>
        <v>5555000</v>
      </c>
      <c r="E416" s="571">
        <f>E418+E428+E472</f>
        <v>1893678.89</v>
      </c>
      <c r="F416" s="571">
        <f>E416/D416*100</f>
        <v>34.08962898289829</v>
      </c>
    </row>
    <row r="417" spans="1:7">
      <c r="A417" s="34"/>
      <c r="B417" s="144"/>
      <c r="C417" s="34"/>
      <c r="D417" s="3"/>
      <c r="E417" s="26"/>
      <c r="F417" s="3"/>
    </row>
    <row r="418" spans="1:7" ht="27">
      <c r="A418" s="529" t="s">
        <v>25</v>
      </c>
      <c r="B418" s="530" t="s">
        <v>233</v>
      </c>
      <c r="C418" s="527" t="s">
        <v>119</v>
      </c>
      <c r="D418" s="528">
        <f>D420+D425</f>
        <v>1200000</v>
      </c>
      <c r="E418" s="528">
        <f>E420</f>
        <v>150000</v>
      </c>
      <c r="F418" s="528">
        <f>E418/D418*100</f>
        <v>12.5</v>
      </c>
    </row>
    <row r="419" spans="1:7" ht="18" customHeight="1">
      <c r="A419" s="34"/>
      <c r="B419" s="144"/>
      <c r="C419" s="34"/>
      <c r="D419" s="3"/>
      <c r="E419" s="26"/>
      <c r="F419" s="504"/>
    </row>
    <row r="420" spans="1:7" ht="24.75" customHeight="1">
      <c r="A420" s="12"/>
      <c r="B420" s="160">
        <v>38</v>
      </c>
      <c r="C420" s="19" t="s">
        <v>75</v>
      </c>
      <c r="D420" s="214">
        <f>D421+D423</f>
        <v>400000</v>
      </c>
      <c r="E420" s="10">
        <f>E421</f>
        <v>150000</v>
      </c>
      <c r="F420" s="504">
        <f t="shared" ref="F420:F483" si="8">E420/D420*100</f>
        <v>37.5</v>
      </c>
    </row>
    <row r="421" spans="1:7" ht="27.75" customHeight="1">
      <c r="A421" s="168">
        <v>86</v>
      </c>
      <c r="B421" s="169">
        <v>381</v>
      </c>
      <c r="C421" s="12" t="s">
        <v>120</v>
      </c>
      <c r="D421" s="70">
        <v>300000</v>
      </c>
      <c r="E421" s="70">
        <f>E422</f>
        <v>150000</v>
      </c>
      <c r="F421" s="504">
        <f t="shared" si="8"/>
        <v>50</v>
      </c>
    </row>
    <row r="422" spans="1:7" ht="27.75" customHeight="1">
      <c r="A422" s="168"/>
      <c r="B422" s="169">
        <v>3811</v>
      </c>
      <c r="C422" s="12" t="s">
        <v>773</v>
      </c>
      <c r="D422" s="70"/>
      <c r="E422" s="70">
        <v>150000</v>
      </c>
      <c r="F422" s="504"/>
    </row>
    <row r="423" spans="1:7" ht="40.5" customHeight="1">
      <c r="A423" s="168">
        <v>87</v>
      </c>
      <c r="B423" s="169">
        <v>381</v>
      </c>
      <c r="C423" s="12" t="s">
        <v>593</v>
      </c>
      <c r="D423" s="70">
        <v>100000</v>
      </c>
      <c r="E423" s="70">
        <v>0</v>
      </c>
      <c r="F423" s="504">
        <f t="shared" si="8"/>
        <v>0</v>
      </c>
    </row>
    <row r="424" spans="1:7" ht="13.5" customHeight="1">
      <c r="A424" s="168"/>
      <c r="B424" s="169"/>
      <c r="C424" s="12"/>
      <c r="D424" s="70"/>
      <c r="E424" s="70"/>
      <c r="F424" s="504"/>
    </row>
    <row r="425" spans="1:7" ht="21.75" customHeight="1">
      <c r="A425" s="333"/>
      <c r="B425" s="170">
        <v>38</v>
      </c>
      <c r="C425" s="171" t="s">
        <v>75</v>
      </c>
      <c r="D425" s="73">
        <v>800000</v>
      </c>
      <c r="E425" s="73">
        <v>0</v>
      </c>
      <c r="F425" s="504">
        <f t="shared" si="8"/>
        <v>0</v>
      </c>
    </row>
    <row r="426" spans="1:7" ht="17.25" customHeight="1">
      <c r="A426" s="168">
        <v>88</v>
      </c>
      <c r="B426" s="169">
        <v>382</v>
      </c>
      <c r="C426" s="12" t="s">
        <v>51</v>
      </c>
      <c r="D426" s="70">
        <v>800000</v>
      </c>
      <c r="E426" s="70">
        <v>0</v>
      </c>
      <c r="F426" s="504">
        <f t="shared" si="8"/>
        <v>0</v>
      </c>
    </row>
    <row r="427" spans="1:7" ht="14.25" customHeight="1">
      <c r="A427" s="168"/>
      <c r="B427" s="169"/>
      <c r="C427" s="12"/>
      <c r="D427" s="70"/>
      <c r="E427" s="70"/>
      <c r="F427" s="504"/>
    </row>
    <row r="428" spans="1:7" ht="27.75" customHeight="1">
      <c r="A428" s="305" t="s">
        <v>25</v>
      </c>
      <c r="B428" s="306" t="s">
        <v>121</v>
      </c>
      <c r="C428" s="227" t="s">
        <v>324</v>
      </c>
      <c r="D428" s="310">
        <f>D430+D439+D463+D467</f>
        <v>4255000</v>
      </c>
      <c r="E428" s="230">
        <f>E430+E439+E463+E467</f>
        <v>1683465</v>
      </c>
      <c r="F428" s="528">
        <f t="shared" si="8"/>
        <v>39.564394829612219</v>
      </c>
    </row>
    <row r="429" spans="1:7" ht="15.75" customHeight="1">
      <c r="A429" s="253"/>
      <c r="B429" s="254"/>
      <c r="C429" s="255"/>
      <c r="D429" s="214"/>
      <c r="E429" s="256"/>
      <c r="F429" s="504"/>
      <c r="G429" s="203"/>
    </row>
    <row r="430" spans="1:7" ht="15.75" customHeight="1">
      <c r="A430" s="168"/>
      <c r="B430" s="170">
        <v>31</v>
      </c>
      <c r="C430" s="171" t="s">
        <v>27</v>
      </c>
      <c r="D430" s="10">
        <f>D431+D434+D435</f>
        <v>3100000</v>
      </c>
      <c r="E430" s="73">
        <f>E431+E434+E435</f>
        <v>1287773</v>
      </c>
      <c r="F430" s="504">
        <f t="shared" si="8"/>
        <v>41.541064516129033</v>
      </c>
    </row>
    <row r="431" spans="1:7" ht="15.75" customHeight="1">
      <c r="A431" s="168">
        <v>89</v>
      </c>
      <c r="B431" s="169">
        <v>311</v>
      </c>
      <c r="C431" s="12" t="s">
        <v>29</v>
      </c>
      <c r="D431" s="212">
        <v>2510000</v>
      </c>
      <c r="E431" s="70">
        <f>E432+E433</f>
        <v>1037271</v>
      </c>
      <c r="F431" s="504">
        <f t="shared" si="8"/>
        <v>41.325537848605578</v>
      </c>
    </row>
    <row r="432" spans="1:7" ht="15.75" customHeight="1">
      <c r="A432" s="168"/>
      <c r="B432" s="169">
        <v>3111</v>
      </c>
      <c r="C432" s="12" t="s">
        <v>754</v>
      </c>
      <c r="D432" s="212"/>
      <c r="E432" s="70">
        <v>965765</v>
      </c>
      <c r="F432" s="504"/>
    </row>
    <row r="433" spans="1:6" ht="28.2" customHeight="1">
      <c r="A433" s="168"/>
      <c r="B433" s="169">
        <v>3113</v>
      </c>
      <c r="C433" s="12" t="s">
        <v>802</v>
      </c>
      <c r="D433" s="212"/>
      <c r="E433" s="70">
        <v>71506</v>
      </c>
      <c r="F433" s="504"/>
    </row>
    <row r="434" spans="1:6" ht="26.25" customHeight="1">
      <c r="A434" s="168">
        <v>90</v>
      </c>
      <c r="B434" s="169">
        <v>312</v>
      </c>
      <c r="C434" s="12" t="s">
        <v>31</v>
      </c>
      <c r="D434" s="212">
        <v>100000</v>
      </c>
      <c r="E434" s="70">
        <v>5826</v>
      </c>
      <c r="F434" s="504">
        <f t="shared" si="8"/>
        <v>5.8259999999999996</v>
      </c>
    </row>
    <row r="435" spans="1:6" ht="16.5" customHeight="1">
      <c r="A435" s="168">
        <v>91</v>
      </c>
      <c r="B435" s="169">
        <v>313</v>
      </c>
      <c r="C435" s="12" t="s">
        <v>69</v>
      </c>
      <c r="D435" s="212">
        <v>490000</v>
      </c>
      <c r="E435" s="70">
        <f>E436+E437</f>
        <v>244676</v>
      </c>
      <c r="F435" s="504">
        <f t="shared" si="8"/>
        <v>49.933877551020409</v>
      </c>
    </row>
    <row r="436" spans="1:6" ht="29.4" customHeight="1">
      <c r="A436" s="168"/>
      <c r="B436" s="169">
        <v>3131</v>
      </c>
      <c r="C436" s="12" t="s">
        <v>803</v>
      </c>
      <c r="D436" s="212"/>
      <c r="E436" s="70">
        <v>97173</v>
      </c>
      <c r="F436" s="504"/>
    </row>
    <row r="437" spans="1:6" ht="27" customHeight="1">
      <c r="A437" s="168"/>
      <c r="B437" s="169">
        <v>3132</v>
      </c>
      <c r="C437" s="12" t="s">
        <v>788</v>
      </c>
      <c r="D437" s="212"/>
      <c r="E437" s="70">
        <v>147503</v>
      </c>
      <c r="F437" s="504"/>
    </row>
    <row r="438" spans="1:6" ht="15.75" customHeight="1">
      <c r="A438" s="168"/>
      <c r="B438" s="169"/>
      <c r="C438" s="12"/>
      <c r="D438" s="212"/>
      <c r="E438" s="70"/>
      <c r="F438" s="504"/>
    </row>
    <row r="439" spans="1:6" ht="21.75" customHeight="1">
      <c r="A439" s="168"/>
      <c r="B439" s="170">
        <v>32</v>
      </c>
      <c r="C439" s="171" t="s">
        <v>34</v>
      </c>
      <c r="D439" s="10">
        <f>D440+D443+D450+D458</f>
        <v>850000</v>
      </c>
      <c r="E439" s="73">
        <f>E440+E443+E450+E458</f>
        <v>346497</v>
      </c>
      <c r="F439" s="504">
        <f t="shared" si="8"/>
        <v>40.764352941176469</v>
      </c>
    </row>
    <row r="440" spans="1:6" ht="33" customHeight="1">
      <c r="A440" s="168">
        <v>92</v>
      </c>
      <c r="B440" s="169">
        <v>321</v>
      </c>
      <c r="C440" s="12" t="s">
        <v>36</v>
      </c>
      <c r="D440" s="212">
        <v>100000</v>
      </c>
      <c r="E440" s="70">
        <f>E441+E442</f>
        <v>44100</v>
      </c>
      <c r="F440" s="504">
        <f t="shared" si="8"/>
        <v>44.1</v>
      </c>
    </row>
    <row r="441" spans="1:6" ht="33" customHeight="1">
      <c r="A441" s="168"/>
      <c r="B441" s="169">
        <v>3211</v>
      </c>
      <c r="C441" s="12" t="s">
        <v>756</v>
      </c>
      <c r="D441" s="212"/>
      <c r="E441" s="70">
        <v>200</v>
      </c>
      <c r="F441" s="504"/>
    </row>
    <row r="442" spans="1:6" ht="44.4" customHeight="1">
      <c r="A442" s="168"/>
      <c r="B442" s="169">
        <v>3212</v>
      </c>
      <c r="C442" s="12" t="s">
        <v>791</v>
      </c>
      <c r="D442" s="212"/>
      <c r="E442" s="70">
        <v>43900</v>
      </c>
      <c r="F442" s="504"/>
    </row>
    <row r="443" spans="1:6" ht="35.25" customHeight="1">
      <c r="A443" s="168">
        <v>93</v>
      </c>
      <c r="B443" s="169">
        <v>322</v>
      </c>
      <c r="C443" s="12" t="s">
        <v>38</v>
      </c>
      <c r="D443" s="212">
        <v>300000</v>
      </c>
      <c r="E443" s="70">
        <f>E444+E445+E446+E447+E448+E449</f>
        <v>122128</v>
      </c>
      <c r="F443" s="504">
        <f t="shared" si="8"/>
        <v>40.709333333333333</v>
      </c>
    </row>
    <row r="444" spans="1:6" ht="30" customHeight="1">
      <c r="A444" s="168"/>
      <c r="B444" s="169">
        <v>3221</v>
      </c>
      <c r="C444" s="12" t="s">
        <v>792</v>
      </c>
      <c r="D444" s="212"/>
      <c r="E444" s="70">
        <v>34027</v>
      </c>
      <c r="F444" s="504"/>
    </row>
    <row r="445" spans="1:6" ht="30" customHeight="1">
      <c r="A445" s="168"/>
      <c r="B445" s="169">
        <v>3222</v>
      </c>
      <c r="C445" s="12" t="s">
        <v>795</v>
      </c>
      <c r="D445" s="212"/>
      <c r="E445" s="70">
        <v>231</v>
      </c>
      <c r="F445" s="504"/>
    </row>
    <row r="446" spans="1:6" ht="30" customHeight="1">
      <c r="A446" s="168"/>
      <c r="B446" s="169">
        <v>3223</v>
      </c>
      <c r="C446" s="12" t="s">
        <v>715</v>
      </c>
      <c r="D446" s="212"/>
      <c r="E446" s="70">
        <v>41770</v>
      </c>
      <c r="F446" s="504"/>
    </row>
    <row r="447" spans="1:6" ht="43.8" customHeight="1">
      <c r="A447" s="168"/>
      <c r="B447" s="169">
        <v>3224</v>
      </c>
      <c r="C447" s="12" t="s">
        <v>796</v>
      </c>
      <c r="D447" s="212"/>
      <c r="E447" s="70">
        <v>21877</v>
      </c>
      <c r="F447" s="504"/>
    </row>
    <row r="448" spans="1:6" ht="30" customHeight="1">
      <c r="A448" s="168"/>
      <c r="B448" s="169">
        <v>3225</v>
      </c>
      <c r="C448" s="12" t="s">
        <v>797</v>
      </c>
      <c r="D448" s="212"/>
      <c r="E448" s="70">
        <v>7997</v>
      </c>
      <c r="F448" s="504"/>
    </row>
    <row r="449" spans="1:6" ht="30" customHeight="1">
      <c r="A449" s="168"/>
      <c r="B449" s="169">
        <v>3227</v>
      </c>
      <c r="C449" s="12" t="s">
        <v>762</v>
      </c>
      <c r="D449" s="212"/>
      <c r="E449" s="70">
        <v>16226</v>
      </c>
      <c r="F449" s="504"/>
    </row>
    <row r="450" spans="1:6" ht="22.5" customHeight="1">
      <c r="A450" s="168">
        <v>94</v>
      </c>
      <c r="B450" s="169">
        <v>323</v>
      </c>
      <c r="C450" s="12" t="s">
        <v>40</v>
      </c>
      <c r="D450" s="212">
        <v>300000</v>
      </c>
      <c r="E450" s="70">
        <f>E451+E452+E453+E454+E455+E456+E457</f>
        <v>148561</v>
      </c>
      <c r="F450" s="504">
        <f t="shared" si="8"/>
        <v>49.520333333333333</v>
      </c>
    </row>
    <row r="451" spans="1:6" ht="29.4" customHeight="1">
      <c r="A451" s="168"/>
      <c r="B451" s="169">
        <v>3231</v>
      </c>
      <c r="C451" s="12" t="s">
        <v>763</v>
      </c>
      <c r="D451" s="212"/>
      <c r="E451" s="70">
        <v>12371</v>
      </c>
      <c r="F451" s="504"/>
    </row>
    <row r="452" spans="1:6" ht="29.4" customHeight="1">
      <c r="A452" s="168"/>
      <c r="B452" s="169">
        <v>3232</v>
      </c>
      <c r="C452" s="12" t="s">
        <v>716</v>
      </c>
      <c r="D452" s="212"/>
      <c r="E452" s="70">
        <v>45139</v>
      </c>
      <c r="F452" s="504"/>
    </row>
    <row r="453" spans="1:6" ht="29.4" customHeight="1">
      <c r="A453" s="168"/>
      <c r="B453" s="169">
        <v>3234</v>
      </c>
      <c r="C453" s="12" t="s">
        <v>717</v>
      </c>
      <c r="D453" s="212"/>
      <c r="E453" s="70">
        <v>15722</v>
      </c>
      <c r="F453" s="504"/>
    </row>
    <row r="454" spans="1:6" ht="29.4" customHeight="1">
      <c r="A454" s="168"/>
      <c r="B454" s="169">
        <v>3235</v>
      </c>
      <c r="C454" s="12" t="s">
        <v>804</v>
      </c>
      <c r="D454" s="212"/>
      <c r="E454" s="70">
        <v>28972</v>
      </c>
      <c r="F454" s="504"/>
    </row>
    <row r="455" spans="1:6" ht="29.4" customHeight="1">
      <c r="A455" s="168"/>
      <c r="B455" s="169">
        <v>3236</v>
      </c>
      <c r="C455" s="12" t="s">
        <v>799</v>
      </c>
      <c r="D455" s="212"/>
      <c r="E455" s="70">
        <v>1688</v>
      </c>
      <c r="F455" s="504"/>
    </row>
    <row r="456" spans="1:6" ht="29.4" customHeight="1">
      <c r="A456" s="168"/>
      <c r="B456" s="169">
        <v>3238</v>
      </c>
      <c r="C456" s="12" t="s">
        <v>724</v>
      </c>
      <c r="D456" s="212"/>
      <c r="E456" s="70">
        <v>630</v>
      </c>
      <c r="F456" s="504"/>
    </row>
    <row r="457" spans="1:6" ht="22.5" customHeight="1">
      <c r="A457" s="168"/>
      <c r="B457" s="169">
        <v>3239</v>
      </c>
      <c r="C457" s="12" t="s">
        <v>764</v>
      </c>
      <c r="D457" s="212"/>
      <c r="E457" s="70">
        <v>44039</v>
      </c>
      <c r="F457" s="504"/>
    </row>
    <row r="458" spans="1:6" ht="30.75" customHeight="1">
      <c r="A458" s="168">
        <v>95</v>
      </c>
      <c r="B458" s="169">
        <v>329</v>
      </c>
      <c r="C458" s="12" t="s">
        <v>42</v>
      </c>
      <c r="D458" s="212">
        <v>150000</v>
      </c>
      <c r="E458" s="70">
        <f>E459+E460+E461+E462</f>
        <v>31708</v>
      </c>
      <c r="F458" s="504">
        <f t="shared" si="8"/>
        <v>21.138666666666666</v>
      </c>
    </row>
    <row r="459" spans="1:6" ht="58.8" customHeight="1">
      <c r="A459" s="168"/>
      <c r="B459" s="169">
        <v>3291</v>
      </c>
      <c r="C459" s="12" t="s">
        <v>805</v>
      </c>
      <c r="D459" s="212"/>
      <c r="E459" s="70">
        <v>16502</v>
      </c>
      <c r="F459" s="504"/>
    </row>
    <row r="460" spans="1:6" ht="23.4" customHeight="1">
      <c r="A460" s="168"/>
      <c r="B460" s="169">
        <v>3292</v>
      </c>
      <c r="C460" s="12" t="s">
        <v>766</v>
      </c>
      <c r="D460" s="212"/>
      <c r="E460" s="70">
        <v>10170</v>
      </c>
      <c r="F460" s="504"/>
    </row>
    <row r="461" spans="1:6" ht="23.4" customHeight="1">
      <c r="A461" s="168"/>
      <c r="B461" s="169">
        <v>3293</v>
      </c>
      <c r="C461" s="12" t="s">
        <v>767</v>
      </c>
      <c r="D461" s="212"/>
      <c r="E461" s="70">
        <v>2350</v>
      </c>
      <c r="F461" s="504"/>
    </row>
    <row r="462" spans="1:6" ht="28.2" customHeight="1">
      <c r="A462" s="168"/>
      <c r="B462" s="169">
        <v>3299</v>
      </c>
      <c r="C462" s="12" t="s">
        <v>43</v>
      </c>
      <c r="D462" s="212"/>
      <c r="E462" s="70">
        <v>2686</v>
      </c>
      <c r="F462" s="504"/>
    </row>
    <row r="463" spans="1:6" ht="26.25" customHeight="1">
      <c r="A463" s="333"/>
      <c r="B463" s="170">
        <v>34</v>
      </c>
      <c r="C463" s="171" t="s">
        <v>44</v>
      </c>
      <c r="D463" s="10">
        <v>5000</v>
      </c>
      <c r="E463" s="73">
        <f>E464</f>
        <v>1732</v>
      </c>
      <c r="F463" s="504">
        <f t="shared" si="8"/>
        <v>34.64</v>
      </c>
    </row>
    <row r="464" spans="1:6" ht="27">
      <c r="A464" s="168">
        <v>96</v>
      </c>
      <c r="B464" s="169">
        <v>343</v>
      </c>
      <c r="C464" s="12" t="s">
        <v>46</v>
      </c>
      <c r="D464" s="212">
        <v>5000</v>
      </c>
      <c r="E464" s="70">
        <f>E465</f>
        <v>1732</v>
      </c>
      <c r="F464" s="504">
        <f t="shared" si="8"/>
        <v>34.64</v>
      </c>
    </row>
    <row r="465" spans="1:6" ht="27">
      <c r="A465" s="168"/>
      <c r="B465" s="169">
        <v>3431</v>
      </c>
      <c r="C465" s="12" t="s">
        <v>769</v>
      </c>
      <c r="D465" s="212"/>
      <c r="E465" s="70">
        <v>1732</v>
      </c>
      <c r="F465" s="504"/>
    </row>
    <row r="466" spans="1:6" ht="13.5" customHeight="1">
      <c r="A466" s="168"/>
      <c r="B466" s="169"/>
      <c r="C466" s="12"/>
      <c r="D466" s="212"/>
      <c r="E466" s="70"/>
      <c r="F466" s="504"/>
    </row>
    <row r="467" spans="1:6" ht="41.25" customHeight="1">
      <c r="A467" s="333"/>
      <c r="B467" s="170">
        <v>42</v>
      </c>
      <c r="C467" s="171" t="s">
        <v>99</v>
      </c>
      <c r="D467" s="10">
        <f>D468</f>
        <v>300000</v>
      </c>
      <c r="E467" s="73">
        <f>E468</f>
        <v>47463</v>
      </c>
      <c r="F467" s="504">
        <f t="shared" si="8"/>
        <v>15.821</v>
      </c>
    </row>
    <row r="468" spans="1:6" ht="26.25" customHeight="1">
      <c r="A468" s="168">
        <v>97</v>
      </c>
      <c r="B468" s="169">
        <v>422</v>
      </c>
      <c r="C468" s="12" t="s">
        <v>55</v>
      </c>
      <c r="D468" s="212">
        <v>300000</v>
      </c>
      <c r="E468" s="70">
        <f>E469+E470</f>
        <v>47463</v>
      </c>
      <c r="F468" s="504">
        <f t="shared" si="8"/>
        <v>15.821</v>
      </c>
    </row>
    <row r="469" spans="1:6" ht="26.25" customHeight="1">
      <c r="A469" s="168"/>
      <c r="B469" s="169">
        <v>4221</v>
      </c>
      <c r="C469" s="12" t="s">
        <v>55</v>
      </c>
      <c r="D469" s="212"/>
      <c r="E469" s="70">
        <v>500</v>
      </c>
      <c r="F469" s="504"/>
    </row>
    <row r="470" spans="1:6" ht="26.25" customHeight="1">
      <c r="A470" s="168"/>
      <c r="B470" s="169">
        <v>4223</v>
      </c>
      <c r="C470" s="12" t="s">
        <v>806</v>
      </c>
      <c r="D470" s="212"/>
      <c r="E470" s="70">
        <v>46963</v>
      </c>
      <c r="F470" s="504"/>
    </row>
    <row r="471" spans="1:6" ht="14.25" customHeight="1">
      <c r="A471" s="135"/>
      <c r="B471" s="144"/>
      <c r="C471" s="34"/>
      <c r="D471" s="26"/>
      <c r="E471" s="26"/>
      <c r="F471" s="504"/>
    </row>
    <row r="472" spans="1:6">
      <c r="A472" s="533" t="s">
        <v>25</v>
      </c>
      <c r="B472" s="390" t="s">
        <v>371</v>
      </c>
      <c r="C472" s="391" t="s">
        <v>525</v>
      </c>
      <c r="D472" s="392">
        <f>D474+D482</f>
        <v>100000</v>
      </c>
      <c r="E472" s="392">
        <f>E474+E482</f>
        <v>60213.89</v>
      </c>
      <c r="F472" s="528">
        <f t="shared" si="8"/>
        <v>60.213890000000006</v>
      </c>
    </row>
    <row r="473" spans="1:6">
      <c r="A473" s="253"/>
      <c r="B473" s="254"/>
      <c r="C473" s="255"/>
      <c r="D473" s="256"/>
      <c r="E473" s="256"/>
      <c r="F473" s="504"/>
    </row>
    <row r="474" spans="1:6">
      <c r="A474" s="253"/>
      <c r="B474" s="254">
        <v>32</v>
      </c>
      <c r="C474" s="255" t="s">
        <v>34</v>
      </c>
      <c r="D474" s="256">
        <f>D475+D479</f>
        <v>70000</v>
      </c>
      <c r="E474" s="256">
        <f>E475+E479</f>
        <v>30213.89</v>
      </c>
      <c r="F474" s="504">
        <f t="shared" si="8"/>
        <v>43.162700000000001</v>
      </c>
    </row>
    <row r="475" spans="1:6" ht="27">
      <c r="A475" s="234">
        <v>98</v>
      </c>
      <c r="B475" s="257">
        <v>322</v>
      </c>
      <c r="C475" s="223" t="s">
        <v>38</v>
      </c>
      <c r="D475" s="258">
        <v>40000</v>
      </c>
      <c r="E475" s="258">
        <f>E476+E477+E478</f>
        <v>19689.399999999998</v>
      </c>
      <c r="F475" s="504">
        <f t="shared" si="8"/>
        <v>49.223499999999994</v>
      </c>
    </row>
    <row r="476" spans="1:6" ht="27">
      <c r="A476" s="234"/>
      <c r="B476" s="257">
        <v>3221</v>
      </c>
      <c r="C476" s="223" t="s">
        <v>780</v>
      </c>
      <c r="D476" s="258"/>
      <c r="E476" s="258">
        <v>2805.28</v>
      </c>
      <c r="F476" s="504"/>
    </row>
    <row r="477" spans="1:6" ht="40.200000000000003">
      <c r="A477" s="234"/>
      <c r="B477" s="257">
        <v>3224</v>
      </c>
      <c r="C477" s="223" t="s">
        <v>793</v>
      </c>
      <c r="D477" s="258"/>
      <c r="E477" s="258">
        <v>277.75</v>
      </c>
      <c r="F477" s="504"/>
    </row>
    <row r="478" spans="1:6" ht="27">
      <c r="A478" s="234"/>
      <c r="B478" s="257">
        <v>3227</v>
      </c>
      <c r="C478" s="223" t="s">
        <v>762</v>
      </c>
      <c r="D478" s="258"/>
      <c r="E478" s="258">
        <v>16606.37</v>
      </c>
      <c r="F478" s="504"/>
    </row>
    <row r="479" spans="1:6">
      <c r="A479" s="234">
        <v>99</v>
      </c>
      <c r="B479" s="257">
        <v>323</v>
      </c>
      <c r="C479" s="223" t="s">
        <v>40</v>
      </c>
      <c r="D479" s="258">
        <v>30000</v>
      </c>
      <c r="E479" s="258">
        <f>E480</f>
        <v>10524.49</v>
      </c>
      <c r="F479" s="504">
        <f t="shared" si="8"/>
        <v>35.081633333333336</v>
      </c>
    </row>
    <row r="480" spans="1:6">
      <c r="A480" s="234"/>
      <c r="B480" s="257">
        <v>3235</v>
      </c>
      <c r="C480" s="223" t="s">
        <v>729</v>
      </c>
      <c r="D480" s="258"/>
      <c r="E480" s="258">
        <v>10524.49</v>
      </c>
      <c r="F480" s="504"/>
    </row>
    <row r="481" spans="1:6">
      <c r="A481" s="135"/>
      <c r="B481" s="144"/>
      <c r="C481" s="34"/>
      <c r="D481" s="26"/>
      <c r="E481" s="26"/>
      <c r="F481" s="504"/>
    </row>
    <row r="482" spans="1:6" s="187" customFormat="1">
      <c r="A482" s="168"/>
      <c r="B482" s="170">
        <v>38</v>
      </c>
      <c r="C482" s="171" t="s">
        <v>75</v>
      </c>
      <c r="D482" s="73">
        <v>30000</v>
      </c>
      <c r="E482" s="73">
        <f>E483</f>
        <v>30000</v>
      </c>
      <c r="F482" s="504">
        <f t="shared" si="8"/>
        <v>100</v>
      </c>
    </row>
    <row r="483" spans="1:6">
      <c r="A483" s="168">
        <v>100</v>
      </c>
      <c r="B483" s="169">
        <v>381</v>
      </c>
      <c r="C483" s="12" t="s">
        <v>50</v>
      </c>
      <c r="D483" s="70">
        <v>30000</v>
      </c>
      <c r="E483" s="70">
        <f>E484</f>
        <v>30000</v>
      </c>
      <c r="F483" s="504">
        <f t="shared" si="8"/>
        <v>100</v>
      </c>
    </row>
    <row r="484" spans="1:6" ht="27">
      <c r="A484" s="168"/>
      <c r="B484" s="169">
        <v>3811</v>
      </c>
      <c r="C484" s="12" t="s">
        <v>773</v>
      </c>
      <c r="D484" s="70"/>
      <c r="E484" s="70">
        <v>30000</v>
      </c>
      <c r="F484" s="504"/>
    </row>
    <row r="485" spans="1:6" s="187" customFormat="1">
      <c r="A485" s="168"/>
      <c r="B485" s="169"/>
      <c r="C485" s="12"/>
      <c r="D485" s="70"/>
      <c r="E485" s="70"/>
      <c r="F485" s="504"/>
    </row>
    <row r="486" spans="1:6" ht="62.4">
      <c r="A486" s="568" t="s">
        <v>23</v>
      </c>
      <c r="B486" s="572">
        <v>1008</v>
      </c>
      <c r="C486" s="570" t="s">
        <v>327</v>
      </c>
      <c r="D486" s="571">
        <f>D488+D494+D500+D506+D514+D520</f>
        <v>1193000</v>
      </c>
      <c r="E486" s="571">
        <f>E488+E494+E500+E506+E514+E520</f>
        <v>607808.96000000008</v>
      </c>
      <c r="F486" s="571">
        <f>E486/D486*100</f>
        <v>50.947943000838222</v>
      </c>
    </row>
    <row r="487" spans="1:6" ht="15.6">
      <c r="A487" s="334"/>
      <c r="B487" s="335"/>
      <c r="C487" s="179"/>
      <c r="D487" s="180"/>
      <c r="E487" s="214"/>
      <c r="F487" s="180"/>
    </row>
    <row r="488" spans="1:6" ht="27">
      <c r="A488" s="227" t="s">
        <v>25</v>
      </c>
      <c r="B488" s="202" t="s">
        <v>122</v>
      </c>
      <c r="C488" s="250" t="s">
        <v>328</v>
      </c>
      <c r="D488" s="310">
        <v>195000</v>
      </c>
      <c r="E488" s="310">
        <f>E490</f>
        <v>47500</v>
      </c>
      <c r="F488" s="310">
        <f>E488/D488*100</f>
        <v>24.358974358974358</v>
      </c>
    </row>
    <row r="489" spans="1:6">
      <c r="A489" s="255"/>
      <c r="B489" s="160"/>
      <c r="C489" s="19"/>
      <c r="D489" s="214"/>
      <c r="E489" s="214"/>
      <c r="F489" s="505"/>
    </row>
    <row r="490" spans="1:6" ht="14.25" customHeight="1">
      <c r="A490" s="333"/>
      <c r="B490" s="170">
        <v>38</v>
      </c>
      <c r="C490" s="7" t="s">
        <v>75</v>
      </c>
      <c r="D490" s="73">
        <v>195000</v>
      </c>
      <c r="E490" s="73">
        <f>E491</f>
        <v>47500</v>
      </c>
      <c r="F490" s="505">
        <f t="shared" ref="F490:F523" si="9">E490/D490*100</f>
        <v>24.358974358974358</v>
      </c>
    </row>
    <row r="491" spans="1:6">
      <c r="A491" s="168">
        <v>101</v>
      </c>
      <c r="B491" s="169">
        <v>381</v>
      </c>
      <c r="C491" s="12" t="s">
        <v>50</v>
      </c>
      <c r="D491" s="70">
        <v>195000</v>
      </c>
      <c r="E491" s="70">
        <f>E492</f>
        <v>47500</v>
      </c>
      <c r="F491" s="505">
        <f t="shared" si="9"/>
        <v>24.358974358974358</v>
      </c>
    </row>
    <row r="492" spans="1:6" ht="27">
      <c r="A492" s="168"/>
      <c r="B492" s="169">
        <v>3811</v>
      </c>
      <c r="C492" s="12" t="s">
        <v>773</v>
      </c>
      <c r="D492" s="70"/>
      <c r="E492" s="70">
        <v>47500</v>
      </c>
      <c r="F492" s="505"/>
    </row>
    <row r="493" spans="1:6">
      <c r="A493" s="234"/>
      <c r="B493" s="169"/>
      <c r="C493" s="12"/>
      <c r="D493" s="88"/>
      <c r="E493" s="70"/>
      <c r="F493" s="505"/>
    </row>
    <row r="494" spans="1:6">
      <c r="A494" s="226" t="s">
        <v>25</v>
      </c>
      <c r="B494" s="202" t="s">
        <v>329</v>
      </c>
      <c r="C494" s="250" t="s">
        <v>330</v>
      </c>
      <c r="D494" s="310">
        <v>130000</v>
      </c>
      <c r="E494" s="230">
        <f>E496</f>
        <v>34040.400000000001</v>
      </c>
      <c r="F494" s="310">
        <f t="shared" si="9"/>
        <v>26.184923076923077</v>
      </c>
    </row>
    <row r="495" spans="1:6">
      <c r="A495" s="161"/>
      <c r="B495" s="158"/>
      <c r="C495" s="18"/>
      <c r="D495" s="233"/>
      <c r="E495" s="70"/>
      <c r="F495" s="505"/>
    </row>
    <row r="496" spans="1:6">
      <c r="A496" s="349"/>
      <c r="B496" s="198">
        <v>38</v>
      </c>
      <c r="C496" s="199" t="s">
        <v>75</v>
      </c>
      <c r="D496" s="321">
        <v>130000</v>
      </c>
      <c r="E496" s="321">
        <f>E497</f>
        <v>34040.400000000001</v>
      </c>
      <c r="F496" s="505">
        <f t="shared" si="9"/>
        <v>26.184923076923077</v>
      </c>
    </row>
    <row r="497" spans="1:6">
      <c r="A497" s="263">
        <v>102</v>
      </c>
      <c r="B497" s="200">
        <v>381</v>
      </c>
      <c r="C497" s="201" t="s">
        <v>50</v>
      </c>
      <c r="D497" s="322">
        <v>130000</v>
      </c>
      <c r="E497" s="322">
        <f>E498</f>
        <v>34040.400000000001</v>
      </c>
      <c r="F497" s="505">
        <f t="shared" si="9"/>
        <v>26.184923076923077</v>
      </c>
    </row>
    <row r="498" spans="1:6" ht="27">
      <c r="A498" s="263"/>
      <c r="B498" s="200">
        <v>3811</v>
      </c>
      <c r="C498" s="12" t="s">
        <v>773</v>
      </c>
      <c r="D498" s="322"/>
      <c r="E498" s="322">
        <v>34040.400000000001</v>
      </c>
      <c r="F498" s="505"/>
    </row>
    <row r="499" spans="1:6">
      <c r="A499" s="263"/>
      <c r="B499" s="201"/>
      <c r="C499" s="201"/>
      <c r="D499" s="201"/>
      <c r="E499" s="322"/>
      <c r="F499" s="505"/>
    </row>
    <row r="500" spans="1:6">
      <c r="A500" s="350" t="s">
        <v>25</v>
      </c>
      <c r="B500" s="182" t="s">
        <v>331</v>
      </c>
      <c r="C500" s="182" t="s">
        <v>332</v>
      </c>
      <c r="D500" s="323">
        <v>400000</v>
      </c>
      <c r="E500" s="323">
        <f>E502</f>
        <v>218553.64</v>
      </c>
      <c r="F500" s="310">
        <f t="shared" si="9"/>
        <v>54.638410000000007</v>
      </c>
    </row>
    <row r="501" spans="1:6">
      <c r="A501" s="263"/>
      <c r="B501" s="201"/>
      <c r="C501" s="201"/>
      <c r="D501" s="322"/>
      <c r="E501" s="322"/>
      <c r="F501" s="505"/>
    </row>
    <row r="502" spans="1:6">
      <c r="A502" s="349"/>
      <c r="B502" s="198">
        <v>38</v>
      </c>
      <c r="C502" s="199" t="s">
        <v>75</v>
      </c>
      <c r="D502" s="321">
        <v>400000</v>
      </c>
      <c r="E502" s="321">
        <f>E503</f>
        <v>218553.64</v>
      </c>
      <c r="F502" s="505">
        <f t="shared" si="9"/>
        <v>54.638410000000007</v>
      </c>
    </row>
    <row r="503" spans="1:6">
      <c r="A503" s="263">
        <v>103</v>
      </c>
      <c r="B503" s="200">
        <v>381</v>
      </c>
      <c r="C503" s="201" t="s">
        <v>50</v>
      </c>
      <c r="D503" s="322">
        <v>400000</v>
      </c>
      <c r="E503" s="322">
        <f>E504</f>
        <v>218553.64</v>
      </c>
      <c r="F503" s="505">
        <f t="shared" si="9"/>
        <v>54.638410000000007</v>
      </c>
    </row>
    <row r="504" spans="1:6" ht="27">
      <c r="A504" s="263"/>
      <c r="B504" s="200">
        <v>3811</v>
      </c>
      <c r="C504" s="12" t="s">
        <v>773</v>
      </c>
      <c r="D504" s="322"/>
      <c r="E504" s="322">
        <v>218553.64</v>
      </c>
      <c r="F504" s="505"/>
    </row>
    <row r="505" spans="1:6">
      <c r="A505" s="263"/>
      <c r="B505" s="201"/>
      <c r="C505" s="201"/>
      <c r="D505" s="201"/>
      <c r="E505" s="322"/>
      <c r="F505" s="505"/>
    </row>
    <row r="506" spans="1:6">
      <c r="A506" s="350" t="s">
        <v>25</v>
      </c>
      <c r="B506" s="182" t="s">
        <v>333</v>
      </c>
      <c r="C506" s="182" t="s">
        <v>334</v>
      </c>
      <c r="D506" s="323">
        <f>D508</f>
        <v>400000</v>
      </c>
      <c r="E506" s="323">
        <f>E508</f>
        <v>250000</v>
      </c>
      <c r="F506" s="310">
        <f t="shared" si="9"/>
        <v>62.5</v>
      </c>
    </row>
    <row r="507" spans="1:6">
      <c r="A507" s="263"/>
      <c r="B507" s="201"/>
      <c r="C507" s="201"/>
      <c r="D507" s="322"/>
      <c r="E507" s="322"/>
      <c r="F507" s="505"/>
    </row>
    <row r="508" spans="1:6">
      <c r="A508" s="349"/>
      <c r="B508" s="198">
        <v>38</v>
      </c>
      <c r="C508" s="199" t="s">
        <v>75</v>
      </c>
      <c r="D508" s="321">
        <f>D509+D511</f>
        <v>400000</v>
      </c>
      <c r="E508" s="321">
        <f>E509+E511</f>
        <v>250000</v>
      </c>
      <c r="F508" s="505">
        <f t="shared" si="9"/>
        <v>62.5</v>
      </c>
    </row>
    <row r="509" spans="1:6">
      <c r="A509" s="263">
        <v>104</v>
      </c>
      <c r="B509" s="200">
        <v>381</v>
      </c>
      <c r="C509" s="201" t="s">
        <v>50</v>
      </c>
      <c r="D509" s="322">
        <v>100000</v>
      </c>
      <c r="E509" s="322">
        <f>E510</f>
        <v>50000</v>
      </c>
      <c r="F509" s="505">
        <f t="shared" si="9"/>
        <v>50</v>
      </c>
    </row>
    <row r="510" spans="1:6" ht="27">
      <c r="A510" s="263"/>
      <c r="B510" s="200">
        <v>3811</v>
      </c>
      <c r="C510" s="12" t="s">
        <v>773</v>
      </c>
      <c r="D510" s="322"/>
      <c r="E510" s="322">
        <v>50000</v>
      </c>
      <c r="F510" s="505"/>
    </row>
    <row r="511" spans="1:6">
      <c r="A511" s="263">
        <v>105</v>
      </c>
      <c r="B511" s="200">
        <v>382</v>
      </c>
      <c r="C511" s="201" t="s">
        <v>51</v>
      </c>
      <c r="D511" s="322">
        <v>300000</v>
      </c>
      <c r="E511" s="322">
        <v>200000</v>
      </c>
      <c r="F511" s="505">
        <f t="shared" si="9"/>
        <v>66.666666666666657</v>
      </c>
    </row>
    <row r="512" spans="1:6" s="694" customFormat="1" ht="42.6" customHeight="1">
      <c r="A512" s="168"/>
      <c r="B512" s="87">
        <v>3821</v>
      </c>
      <c r="C512" s="12" t="s">
        <v>730</v>
      </c>
      <c r="D512" s="695"/>
      <c r="E512" s="695">
        <v>200000</v>
      </c>
      <c r="F512" s="505"/>
    </row>
    <row r="513" spans="1:6">
      <c r="A513" s="263"/>
      <c r="B513" s="200"/>
      <c r="C513" s="201"/>
      <c r="D513" s="201"/>
      <c r="E513" s="322"/>
      <c r="F513" s="505"/>
    </row>
    <row r="514" spans="1:6">
      <c r="A514" s="350" t="s">
        <v>25</v>
      </c>
      <c r="B514" s="304" t="s">
        <v>335</v>
      </c>
      <c r="C514" s="182" t="s">
        <v>336</v>
      </c>
      <c r="D514" s="323">
        <v>20000</v>
      </c>
      <c r="E514" s="323">
        <f>E516</f>
        <v>9714.92</v>
      </c>
      <c r="F514" s="310">
        <f t="shared" si="9"/>
        <v>48.574600000000004</v>
      </c>
    </row>
    <row r="515" spans="1:6">
      <c r="A515" s="263"/>
      <c r="B515" s="200"/>
      <c r="C515" s="201"/>
      <c r="D515" s="322"/>
      <c r="E515" s="322"/>
      <c r="F515" s="505"/>
    </row>
    <row r="516" spans="1:6">
      <c r="A516" s="349"/>
      <c r="B516" s="198">
        <v>38</v>
      </c>
      <c r="C516" s="199" t="s">
        <v>75</v>
      </c>
      <c r="D516" s="321">
        <v>20000</v>
      </c>
      <c r="E516" s="321">
        <f>E517</f>
        <v>9714.92</v>
      </c>
      <c r="F516" s="505">
        <f t="shared" si="9"/>
        <v>48.574600000000004</v>
      </c>
    </row>
    <row r="517" spans="1:6">
      <c r="A517" s="263">
        <v>106</v>
      </c>
      <c r="B517" s="200">
        <v>381</v>
      </c>
      <c r="C517" s="201" t="s">
        <v>50</v>
      </c>
      <c r="D517" s="322">
        <v>20000</v>
      </c>
      <c r="E517" s="322">
        <f>E518</f>
        <v>9714.92</v>
      </c>
      <c r="F517" s="505">
        <f t="shared" si="9"/>
        <v>48.574600000000004</v>
      </c>
    </row>
    <row r="518" spans="1:6" ht="27">
      <c r="A518" s="263"/>
      <c r="B518" s="200">
        <v>38111</v>
      </c>
      <c r="C518" s="12" t="s">
        <v>773</v>
      </c>
      <c r="D518" s="322"/>
      <c r="E518" s="322">
        <v>9714.92</v>
      </c>
      <c r="F518" s="505"/>
    </row>
    <row r="519" spans="1:6">
      <c r="A519" s="263"/>
      <c r="B519" s="200"/>
      <c r="C519" s="201"/>
      <c r="D519" s="322"/>
      <c r="E519" s="322"/>
      <c r="F519" s="505"/>
    </row>
    <row r="520" spans="1:6">
      <c r="A520" s="350" t="s">
        <v>25</v>
      </c>
      <c r="B520" s="304" t="s">
        <v>413</v>
      </c>
      <c r="C520" s="182" t="s">
        <v>403</v>
      </c>
      <c r="D520" s="323">
        <v>48000</v>
      </c>
      <c r="E520" s="323">
        <f>E522</f>
        <v>48000</v>
      </c>
      <c r="F520" s="310">
        <f t="shared" si="9"/>
        <v>100</v>
      </c>
    </row>
    <row r="521" spans="1:6">
      <c r="A521" s="263"/>
      <c r="B521" s="200"/>
      <c r="C521" s="201"/>
      <c r="D521" s="322"/>
      <c r="E521" s="322"/>
      <c r="F521" s="505"/>
    </row>
    <row r="522" spans="1:6">
      <c r="A522" s="349"/>
      <c r="B522" s="198">
        <v>38</v>
      </c>
      <c r="C522" s="199" t="s">
        <v>75</v>
      </c>
      <c r="D522" s="321">
        <v>48000</v>
      </c>
      <c r="E522" s="321">
        <f>E523</f>
        <v>48000</v>
      </c>
      <c r="F522" s="505">
        <f t="shared" si="9"/>
        <v>100</v>
      </c>
    </row>
    <row r="523" spans="1:6">
      <c r="A523" s="263">
        <v>107</v>
      </c>
      <c r="B523" s="200">
        <v>381</v>
      </c>
      <c r="C523" s="201" t="s">
        <v>50</v>
      </c>
      <c r="D523" s="322">
        <v>48000</v>
      </c>
      <c r="E523" s="322">
        <f>E524</f>
        <v>48000</v>
      </c>
      <c r="F523" s="505">
        <f t="shared" si="9"/>
        <v>100</v>
      </c>
    </row>
    <row r="524" spans="1:6">
      <c r="A524" s="263"/>
      <c r="B524" s="200">
        <v>3811</v>
      </c>
      <c r="C524" s="201" t="s">
        <v>773</v>
      </c>
      <c r="D524" s="322"/>
      <c r="E524" s="322">
        <v>48000</v>
      </c>
      <c r="F524" s="505"/>
    </row>
  </sheetData>
  <mergeCells count="4">
    <mergeCell ref="A2:F2"/>
    <mergeCell ref="A4:F4"/>
    <mergeCell ref="A6:F7"/>
    <mergeCell ref="A5:F5"/>
  </mergeCells>
  <pageMargins left="0.62" right="0.48" top="0.74803149606299213" bottom="0.74803149606299213" header="0.31" footer="0.31496062992125984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64"/>
  <sheetViews>
    <sheetView topLeftCell="A544" workbookViewId="0">
      <selection activeCell="F563" sqref="F563"/>
    </sheetView>
  </sheetViews>
  <sheetFormatPr defaultRowHeight="14.4"/>
  <cols>
    <col min="1" max="1" width="14" customWidth="1"/>
    <col min="2" max="2" width="8.88671875" customWidth="1"/>
    <col min="3" max="3" width="37.44140625" customWidth="1"/>
    <col min="4" max="4" width="15.88671875" customWidth="1"/>
    <col min="5" max="5" width="18.5546875" style="124" customWidth="1"/>
    <col min="6" max="6" width="15.88671875" customWidth="1"/>
    <col min="7" max="7" width="13.33203125" bestFit="1" customWidth="1"/>
    <col min="8" max="8" width="12.6640625" bestFit="1" customWidth="1"/>
  </cols>
  <sheetData>
    <row r="1" spans="1:8" ht="15" thickBot="1"/>
    <row r="2" spans="1:8" ht="63.75" customHeight="1" thickBot="1">
      <c r="A2" s="510" t="s">
        <v>18</v>
      </c>
      <c r="B2" s="539" t="s">
        <v>0</v>
      </c>
      <c r="C2" s="510" t="s">
        <v>19</v>
      </c>
      <c r="D2" s="522" t="s">
        <v>594</v>
      </c>
      <c r="E2" s="522" t="s">
        <v>868</v>
      </c>
      <c r="F2" s="522" t="s">
        <v>714</v>
      </c>
    </row>
    <row r="3" spans="1:8">
      <c r="A3" s="21"/>
      <c r="B3" s="22"/>
      <c r="C3" s="23"/>
      <c r="D3" s="24"/>
      <c r="E3" s="324"/>
      <c r="F3" s="24"/>
    </row>
    <row r="4" spans="1:8" ht="131.25" customHeight="1">
      <c r="A4" s="204"/>
      <c r="B4" s="351"/>
      <c r="C4" s="352" t="s">
        <v>123</v>
      </c>
      <c r="D4" s="205">
        <f>D5+D114</f>
        <v>60732000</v>
      </c>
      <c r="E4" s="401">
        <f>E5+E114</f>
        <v>22318211.159999996</v>
      </c>
      <c r="F4" s="205">
        <f>(E4/D4)*100</f>
        <v>36.748684647302895</v>
      </c>
      <c r="G4" s="203"/>
    </row>
    <row r="5" spans="1:8" ht="31.5" customHeight="1">
      <c r="A5" s="206" t="s">
        <v>21</v>
      </c>
      <c r="B5" s="207" t="s">
        <v>124</v>
      </c>
      <c r="C5" s="208" t="s">
        <v>125</v>
      </c>
      <c r="D5" s="209">
        <f>D7+D46+D91</f>
        <v>19770000</v>
      </c>
      <c r="E5" s="402">
        <f>E7+E46+E91</f>
        <v>4956531.4399999995</v>
      </c>
      <c r="F5" s="209">
        <f>E5/D5*100</f>
        <v>25.070973394031359</v>
      </c>
      <c r="G5" s="203"/>
    </row>
    <row r="6" spans="1:8">
      <c r="A6" s="25"/>
      <c r="B6" s="353"/>
      <c r="C6" s="326"/>
      <c r="D6" s="27"/>
      <c r="E6" s="70"/>
      <c r="F6" s="27"/>
    </row>
    <row r="7" spans="1:8" ht="31.2">
      <c r="A7" s="565" t="s">
        <v>23</v>
      </c>
      <c r="B7" s="566">
        <v>1009</v>
      </c>
      <c r="C7" s="563" t="s">
        <v>126</v>
      </c>
      <c r="D7" s="564">
        <f>D9+D17+D23+D28+D34+D40</f>
        <v>10330000</v>
      </c>
      <c r="E7" s="567">
        <f>E9+E17+E23+E28+E34+E40</f>
        <v>4072812.0599999996</v>
      </c>
      <c r="F7" s="564">
        <f>E7/D7*100</f>
        <v>39.427028654404644</v>
      </c>
      <c r="G7" s="203"/>
      <c r="H7" s="203"/>
    </row>
    <row r="8" spans="1:8">
      <c r="A8" s="28"/>
      <c r="B8" s="346"/>
      <c r="C8" s="326"/>
      <c r="D8" s="27"/>
      <c r="E8" s="73"/>
      <c r="F8" s="27"/>
    </row>
    <row r="9" spans="1:8">
      <c r="A9" s="313" t="s">
        <v>25</v>
      </c>
      <c r="B9" s="316" t="s">
        <v>127</v>
      </c>
      <c r="C9" s="317" t="s">
        <v>637</v>
      </c>
      <c r="D9" s="310">
        <f>D11</f>
        <v>2500000</v>
      </c>
      <c r="E9" s="307">
        <f>E11</f>
        <v>1443661.97</v>
      </c>
      <c r="F9" s="310">
        <f>E9/D9*100</f>
        <v>57.746478799999998</v>
      </c>
      <c r="G9" s="203"/>
      <c r="H9" s="203"/>
    </row>
    <row r="10" spans="1:8">
      <c r="A10" s="28"/>
      <c r="B10" s="346"/>
      <c r="C10" s="326"/>
      <c r="D10" s="27"/>
      <c r="E10" s="400"/>
      <c r="F10" s="505"/>
    </row>
    <row r="11" spans="1:8">
      <c r="A11" s="240"/>
      <c r="B11" s="245">
        <v>32</v>
      </c>
      <c r="C11" s="354" t="s">
        <v>34</v>
      </c>
      <c r="D11" s="32">
        <f>D12+D14</f>
        <v>2500000</v>
      </c>
      <c r="E11" s="69">
        <f>E12+E14</f>
        <v>1443661.97</v>
      </c>
      <c r="F11" s="505">
        <f t="shared" ref="F11:F43" si="0">E11/D11*100</f>
        <v>57.746478799999998</v>
      </c>
    </row>
    <row r="12" spans="1:8">
      <c r="A12" s="14" t="s">
        <v>710</v>
      </c>
      <c r="B12" s="200">
        <v>322</v>
      </c>
      <c r="C12" s="201" t="s">
        <v>38</v>
      </c>
      <c r="D12" s="33">
        <v>1800000</v>
      </c>
      <c r="E12" s="327">
        <f>E13</f>
        <v>1245326.97</v>
      </c>
      <c r="F12" s="505">
        <f t="shared" si="0"/>
        <v>69.184831666666668</v>
      </c>
    </row>
    <row r="13" spans="1:8">
      <c r="A13" s="14"/>
      <c r="B13" s="200">
        <v>3223</v>
      </c>
      <c r="C13" s="201" t="s">
        <v>715</v>
      </c>
      <c r="D13" s="33"/>
      <c r="E13" s="327">
        <v>1245326.97</v>
      </c>
      <c r="F13" s="505"/>
    </row>
    <row r="14" spans="1:8">
      <c r="A14" s="14" t="s">
        <v>362</v>
      </c>
      <c r="B14" s="200">
        <v>323</v>
      </c>
      <c r="C14" s="12" t="s">
        <v>40</v>
      </c>
      <c r="D14" s="33">
        <v>700000</v>
      </c>
      <c r="E14" s="327">
        <v>198335</v>
      </c>
      <c r="F14" s="505">
        <f t="shared" si="0"/>
        <v>28.333571428571432</v>
      </c>
    </row>
    <row r="15" spans="1:8">
      <c r="A15" s="14"/>
      <c r="B15" s="200">
        <v>3232</v>
      </c>
      <c r="C15" s="12" t="s">
        <v>716</v>
      </c>
      <c r="D15" s="33"/>
      <c r="E15" s="327">
        <v>198335</v>
      </c>
      <c r="F15" s="505"/>
    </row>
    <row r="16" spans="1:8">
      <c r="A16" s="35"/>
      <c r="B16" s="346"/>
      <c r="C16" s="326"/>
      <c r="D16" s="27"/>
      <c r="E16" s="70"/>
      <c r="F16" s="505"/>
    </row>
    <row r="17" spans="1:6">
      <c r="A17" s="318" t="s">
        <v>25</v>
      </c>
      <c r="B17" s="314" t="s">
        <v>128</v>
      </c>
      <c r="C17" s="250" t="s">
        <v>129</v>
      </c>
      <c r="D17" s="310">
        <v>5180000</v>
      </c>
      <c r="E17" s="307">
        <f>E19</f>
        <v>1522413.54</v>
      </c>
      <c r="F17" s="310">
        <f t="shared" si="0"/>
        <v>29.39022277992278</v>
      </c>
    </row>
    <row r="18" spans="1:6">
      <c r="A18" s="35"/>
      <c r="B18" s="346"/>
      <c r="C18" s="326"/>
      <c r="D18" s="372"/>
      <c r="E18" s="70"/>
      <c r="F18" s="505"/>
    </row>
    <row r="19" spans="1:6">
      <c r="A19" s="243"/>
      <c r="B19" s="245">
        <v>32</v>
      </c>
      <c r="C19" s="354" t="s">
        <v>34</v>
      </c>
      <c r="D19" s="32">
        <v>5180000</v>
      </c>
      <c r="E19" s="69">
        <f>E20</f>
        <v>1522413.54</v>
      </c>
      <c r="F19" s="505">
        <f t="shared" si="0"/>
        <v>29.39022277992278</v>
      </c>
    </row>
    <row r="20" spans="1:6">
      <c r="A20" s="14" t="s">
        <v>573</v>
      </c>
      <c r="B20" s="200">
        <v>323</v>
      </c>
      <c r="C20" s="12" t="s">
        <v>40</v>
      </c>
      <c r="D20" s="33">
        <v>5180000</v>
      </c>
      <c r="E20" s="327">
        <f>E21</f>
        <v>1522413.54</v>
      </c>
      <c r="F20" s="505">
        <f t="shared" si="0"/>
        <v>29.39022277992278</v>
      </c>
    </row>
    <row r="21" spans="1:6">
      <c r="A21" s="14"/>
      <c r="B21" s="200">
        <v>3232</v>
      </c>
      <c r="C21" s="12" t="s">
        <v>716</v>
      </c>
      <c r="D21" s="33"/>
      <c r="E21" s="327">
        <v>1522413.54</v>
      </c>
      <c r="F21" s="505"/>
    </row>
    <row r="22" spans="1:6">
      <c r="A22" s="36"/>
      <c r="B22" s="346"/>
      <c r="C22" s="326"/>
      <c r="D22" s="27"/>
      <c r="E22" s="70"/>
      <c r="F22" s="505"/>
    </row>
    <row r="23" spans="1:6">
      <c r="A23" s="226" t="s">
        <v>25</v>
      </c>
      <c r="B23" s="314" t="s">
        <v>130</v>
      </c>
      <c r="C23" s="250" t="s">
        <v>131</v>
      </c>
      <c r="D23" s="310">
        <v>150000</v>
      </c>
      <c r="E23" s="310">
        <v>0</v>
      </c>
      <c r="F23" s="310">
        <f t="shared" si="0"/>
        <v>0</v>
      </c>
    </row>
    <row r="24" spans="1:6">
      <c r="A24" s="36"/>
      <c r="B24" s="346"/>
      <c r="C24" s="326"/>
      <c r="D24" s="27"/>
      <c r="E24" s="70"/>
      <c r="F24" s="505"/>
    </row>
    <row r="25" spans="1:6">
      <c r="A25" s="244"/>
      <c r="B25" s="245">
        <v>32</v>
      </c>
      <c r="C25" s="354" t="s">
        <v>34</v>
      </c>
      <c r="D25" s="32">
        <v>150000</v>
      </c>
      <c r="E25" s="10">
        <v>0</v>
      </c>
      <c r="F25" s="505">
        <f t="shared" si="0"/>
        <v>0</v>
      </c>
    </row>
    <row r="26" spans="1:6">
      <c r="A26" s="14" t="s">
        <v>574</v>
      </c>
      <c r="B26" s="200">
        <v>323</v>
      </c>
      <c r="C26" s="12" t="s">
        <v>97</v>
      </c>
      <c r="D26" s="33">
        <v>150000</v>
      </c>
      <c r="E26" s="70">
        <v>0</v>
      </c>
      <c r="F26" s="505">
        <f t="shared" si="0"/>
        <v>0</v>
      </c>
    </row>
    <row r="27" spans="1:6">
      <c r="A27" s="35"/>
      <c r="B27" s="346"/>
      <c r="C27" s="326"/>
      <c r="D27" s="27"/>
      <c r="E27" s="70"/>
      <c r="F27" s="505"/>
    </row>
    <row r="28" spans="1:6">
      <c r="A28" s="318" t="s">
        <v>25</v>
      </c>
      <c r="B28" s="314" t="s">
        <v>132</v>
      </c>
      <c r="C28" s="250" t="s">
        <v>638</v>
      </c>
      <c r="D28" s="310">
        <v>900000</v>
      </c>
      <c r="E28" s="310">
        <f>E30</f>
        <v>436800</v>
      </c>
      <c r="F28" s="310">
        <f t="shared" si="0"/>
        <v>48.533333333333331</v>
      </c>
    </row>
    <row r="29" spans="1:6">
      <c r="A29" s="35"/>
      <c r="B29" s="346"/>
      <c r="C29" s="326"/>
      <c r="D29" s="27"/>
      <c r="E29" s="70"/>
      <c r="F29" s="505"/>
    </row>
    <row r="30" spans="1:6">
      <c r="A30" s="243"/>
      <c r="B30" s="245">
        <v>32</v>
      </c>
      <c r="C30" s="7" t="s">
        <v>34</v>
      </c>
      <c r="D30" s="32">
        <v>900000</v>
      </c>
      <c r="E30" s="10">
        <f>E31</f>
        <v>436800</v>
      </c>
      <c r="F30" s="505">
        <f t="shared" si="0"/>
        <v>48.533333333333331</v>
      </c>
    </row>
    <row r="31" spans="1:6">
      <c r="A31" s="14" t="s">
        <v>575</v>
      </c>
      <c r="B31" s="115">
        <v>323</v>
      </c>
      <c r="C31" s="13" t="s">
        <v>40</v>
      </c>
      <c r="D31" s="33">
        <v>900000</v>
      </c>
      <c r="E31" s="70">
        <f>E32</f>
        <v>436800</v>
      </c>
      <c r="F31" s="505">
        <f t="shared" si="0"/>
        <v>48.533333333333331</v>
      </c>
    </row>
    <row r="32" spans="1:6">
      <c r="A32" s="14"/>
      <c r="B32" s="115">
        <v>3234</v>
      </c>
      <c r="C32" s="13" t="s">
        <v>717</v>
      </c>
      <c r="D32" s="33"/>
      <c r="E32" s="70">
        <v>436800</v>
      </c>
      <c r="F32" s="505"/>
    </row>
    <row r="33" spans="1:8">
      <c r="A33" s="35"/>
      <c r="B33" s="115"/>
      <c r="C33" s="13"/>
      <c r="D33" s="27"/>
      <c r="E33" s="70"/>
      <c r="F33" s="505"/>
    </row>
    <row r="34" spans="1:8">
      <c r="A34" s="318" t="s">
        <v>25</v>
      </c>
      <c r="B34" s="314" t="s">
        <v>133</v>
      </c>
      <c r="C34" s="250" t="s">
        <v>639</v>
      </c>
      <c r="D34" s="310">
        <v>1200000</v>
      </c>
      <c r="E34" s="310">
        <f>E36</f>
        <v>536561.30000000005</v>
      </c>
      <c r="F34" s="310">
        <f t="shared" si="0"/>
        <v>44.713441666666668</v>
      </c>
    </row>
    <row r="35" spans="1:8">
      <c r="A35" s="35"/>
      <c r="B35" s="115"/>
      <c r="C35" s="13"/>
      <c r="D35" s="27"/>
      <c r="E35" s="70"/>
      <c r="F35" s="505"/>
    </row>
    <row r="36" spans="1:8">
      <c r="A36" s="243"/>
      <c r="B36" s="245">
        <v>32</v>
      </c>
      <c r="C36" s="7" t="s">
        <v>34</v>
      </c>
      <c r="D36" s="10">
        <v>1200000</v>
      </c>
      <c r="E36" s="10">
        <f>E37</f>
        <v>536561.30000000005</v>
      </c>
      <c r="F36" s="505">
        <f t="shared" si="0"/>
        <v>44.713441666666668</v>
      </c>
    </row>
    <row r="37" spans="1:8">
      <c r="A37" s="14" t="s">
        <v>576</v>
      </c>
      <c r="B37" s="115">
        <v>323</v>
      </c>
      <c r="C37" s="13" t="s">
        <v>40</v>
      </c>
      <c r="D37" s="212">
        <v>1200000</v>
      </c>
      <c r="E37" s="212">
        <f>E38</f>
        <v>536561.30000000005</v>
      </c>
      <c r="F37" s="505">
        <f t="shared" si="0"/>
        <v>44.713441666666668</v>
      </c>
    </row>
    <row r="38" spans="1:8">
      <c r="A38" s="14"/>
      <c r="B38" s="115">
        <v>3234</v>
      </c>
      <c r="C38" s="13" t="s">
        <v>717</v>
      </c>
      <c r="D38" s="212"/>
      <c r="E38" s="212">
        <v>536561.30000000005</v>
      </c>
      <c r="F38" s="505"/>
    </row>
    <row r="39" spans="1:8">
      <c r="A39" s="35"/>
      <c r="B39" s="115"/>
      <c r="C39" s="13"/>
      <c r="D39" s="27"/>
      <c r="E39" s="70"/>
      <c r="F39" s="505"/>
    </row>
    <row r="40" spans="1:8">
      <c r="A40" s="318" t="s">
        <v>25</v>
      </c>
      <c r="B40" s="314" t="s">
        <v>134</v>
      </c>
      <c r="C40" s="250" t="s">
        <v>135</v>
      </c>
      <c r="D40" s="237">
        <v>400000</v>
      </c>
      <c r="E40" s="310">
        <f>E42</f>
        <v>133375.25</v>
      </c>
      <c r="F40" s="310">
        <f t="shared" si="0"/>
        <v>33.343812499999999</v>
      </c>
    </row>
    <row r="41" spans="1:8">
      <c r="A41" s="35"/>
      <c r="B41" s="115"/>
      <c r="C41" s="13"/>
      <c r="D41" s="27"/>
      <c r="E41" s="70"/>
      <c r="F41" s="505"/>
    </row>
    <row r="42" spans="1:8">
      <c r="A42" s="244"/>
      <c r="B42" s="245">
        <v>32</v>
      </c>
      <c r="C42" s="7" t="s">
        <v>34</v>
      </c>
      <c r="D42" s="10">
        <v>400000</v>
      </c>
      <c r="E42" s="10">
        <f>E43</f>
        <v>133375.25</v>
      </c>
      <c r="F42" s="505">
        <f t="shared" si="0"/>
        <v>33.343812499999999</v>
      </c>
    </row>
    <row r="43" spans="1:8">
      <c r="A43" s="14" t="s">
        <v>622</v>
      </c>
      <c r="B43" s="115">
        <v>323</v>
      </c>
      <c r="C43" s="13" t="s">
        <v>40</v>
      </c>
      <c r="D43" s="33">
        <v>400000</v>
      </c>
      <c r="E43" s="212">
        <f>E44</f>
        <v>133375.25</v>
      </c>
      <c r="F43" s="505">
        <f t="shared" si="0"/>
        <v>33.343812499999999</v>
      </c>
    </row>
    <row r="44" spans="1:8">
      <c r="A44" s="14"/>
      <c r="B44" s="115">
        <v>3234</v>
      </c>
      <c r="C44" s="13" t="s">
        <v>717</v>
      </c>
      <c r="D44" s="33"/>
      <c r="E44" s="212">
        <v>133375.25</v>
      </c>
      <c r="F44" s="505"/>
    </row>
    <row r="45" spans="1:8">
      <c r="A45" s="35"/>
      <c r="B45" s="39"/>
      <c r="C45" s="40"/>
      <c r="D45" s="27"/>
      <c r="E45" s="70"/>
      <c r="F45" s="27"/>
    </row>
    <row r="46" spans="1:8" ht="46.8">
      <c r="A46" s="561" t="s">
        <v>118</v>
      </c>
      <c r="B46" s="562">
        <v>1010</v>
      </c>
      <c r="C46" s="563" t="s">
        <v>136</v>
      </c>
      <c r="D46" s="564">
        <f>D48+D61+D66+D71+D76+D86</f>
        <v>990000</v>
      </c>
      <c r="E46" s="564">
        <f>E48+E61+E66+E71+E76+E86</f>
        <v>680792.82</v>
      </c>
      <c r="F46" s="564">
        <f>E46/D46*100</f>
        <v>68.766951515151504</v>
      </c>
      <c r="G46" s="203"/>
      <c r="H46" s="203"/>
    </row>
    <row r="47" spans="1:8">
      <c r="A47" s="41"/>
      <c r="B47" s="39"/>
      <c r="C47" s="40"/>
      <c r="D47" s="27"/>
      <c r="E47" s="70"/>
      <c r="F47" s="27"/>
    </row>
    <row r="48" spans="1:8" ht="27">
      <c r="A48" s="318" t="s">
        <v>25</v>
      </c>
      <c r="B48" s="314" t="s">
        <v>137</v>
      </c>
      <c r="C48" s="250" t="s">
        <v>346</v>
      </c>
      <c r="D48" s="310">
        <f>D50</f>
        <v>350000</v>
      </c>
      <c r="E48" s="310">
        <f>E50+E57</f>
        <v>549517.81999999995</v>
      </c>
      <c r="F48" s="310">
        <f>E48/D48*100</f>
        <v>157.00509142857143</v>
      </c>
    </row>
    <row r="49" spans="1:6">
      <c r="A49" s="35"/>
      <c r="B49" s="39"/>
      <c r="C49" s="40"/>
      <c r="D49" s="27"/>
      <c r="E49" s="70"/>
      <c r="F49" s="505"/>
    </row>
    <row r="50" spans="1:6">
      <c r="A50" s="243"/>
      <c r="B50" s="245">
        <v>32</v>
      </c>
      <c r="C50" s="7" t="s">
        <v>34</v>
      </c>
      <c r="D50" s="10">
        <f>D51+D54</f>
        <v>350000</v>
      </c>
      <c r="E50" s="10">
        <f>E51+E54</f>
        <v>160469.72</v>
      </c>
      <c r="F50" s="505">
        <f t="shared" ref="F50:F89" si="1">E50/D50*100</f>
        <v>45.848491428571428</v>
      </c>
    </row>
    <row r="51" spans="1:6">
      <c r="A51" s="14" t="s">
        <v>623</v>
      </c>
      <c r="B51" s="115">
        <v>323</v>
      </c>
      <c r="C51" s="13" t="s">
        <v>40</v>
      </c>
      <c r="D51" s="212">
        <v>200000</v>
      </c>
      <c r="E51" s="212">
        <f>E52+E53</f>
        <v>38787.03</v>
      </c>
      <c r="F51" s="505">
        <f t="shared" si="1"/>
        <v>19.393515000000001</v>
      </c>
    </row>
    <row r="52" spans="1:6">
      <c r="A52" s="14"/>
      <c r="B52" s="115">
        <v>3233</v>
      </c>
      <c r="C52" s="13" t="s">
        <v>718</v>
      </c>
      <c r="D52" s="212"/>
      <c r="E52" s="212">
        <v>5841</v>
      </c>
      <c r="F52" s="505"/>
    </row>
    <row r="53" spans="1:6">
      <c r="A53" s="14"/>
      <c r="B53" s="115">
        <v>3234</v>
      </c>
      <c r="C53" s="13" t="s">
        <v>717</v>
      </c>
      <c r="D53" s="212"/>
      <c r="E53" s="212">
        <v>32946.03</v>
      </c>
      <c r="F53" s="505"/>
    </row>
    <row r="54" spans="1:6">
      <c r="A54" s="14" t="s">
        <v>678</v>
      </c>
      <c r="B54" s="115">
        <v>329</v>
      </c>
      <c r="C54" s="13" t="s">
        <v>42</v>
      </c>
      <c r="D54" s="212">
        <v>150000</v>
      </c>
      <c r="E54" s="212">
        <f>E55</f>
        <v>121682.69</v>
      </c>
      <c r="F54" s="505">
        <f t="shared" si="1"/>
        <v>81.121793333333329</v>
      </c>
    </row>
    <row r="55" spans="1:6">
      <c r="A55" s="14"/>
      <c r="B55" s="115">
        <v>3299</v>
      </c>
      <c r="C55" s="13" t="s">
        <v>43</v>
      </c>
      <c r="D55" s="212"/>
      <c r="E55" s="212">
        <v>121682.69</v>
      </c>
      <c r="F55" s="505"/>
    </row>
    <row r="56" spans="1:6">
      <c r="A56" s="14"/>
      <c r="B56" s="115"/>
      <c r="C56" s="13"/>
      <c r="D56" s="212"/>
      <c r="E56" s="212"/>
      <c r="F56" s="505"/>
    </row>
    <row r="57" spans="1:6" s="366" customFormat="1">
      <c r="A57" s="14" t="s">
        <v>719</v>
      </c>
      <c r="B57" s="245">
        <v>38</v>
      </c>
      <c r="C57" s="7" t="s">
        <v>75</v>
      </c>
      <c r="D57" s="10">
        <v>0</v>
      </c>
      <c r="E57" s="10">
        <f>E58</f>
        <v>389048.1</v>
      </c>
      <c r="F57" s="505">
        <v>0</v>
      </c>
    </row>
    <row r="58" spans="1:6">
      <c r="A58" s="14"/>
      <c r="B58" s="115">
        <v>383</v>
      </c>
      <c r="C58" s="13" t="s">
        <v>720</v>
      </c>
      <c r="D58" s="212">
        <v>0</v>
      </c>
      <c r="E58" s="212">
        <f>E59</f>
        <v>389048.1</v>
      </c>
      <c r="F58" s="505">
        <v>0</v>
      </c>
    </row>
    <row r="59" spans="1:6">
      <c r="A59" s="14"/>
      <c r="B59" s="115">
        <v>3831</v>
      </c>
      <c r="C59" s="13" t="s">
        <v>721</v>
      </c>
      <c r="D59" s="212"/>
      <c r="E59" s="212">
        <v>389048.1</v>
      </c>
      <c r="F59" s="505"/>
    </row>
    <row r="60" spans="1:6">
      <c r="A60" s="36"/>
      <c r="B60" s="39"/>
      <c r="C60" s="40"/>
      <c r="D60" s="27"/>
      <c r="E60" s="70"/>
      <c r="F60" s="505"/>
    </row>
    <row r="61" spans="1:6" ht="27">
      <c r="A61" s="236" t="s">
        <v>52</v>
      </c>
      <c r="B61" s="319" t="s">
        <v>138</v>
      </c>
      <c r="C61" s="236" t="s">
        <v>139</v>
      </c>
      <c r="D61" s="320">
        <v>100000</v>
      </c>
      <c r="E61" s="229">
        <v>0</v>
      </c>
      <c r="F61" s="310">
        <f t="shared" si="1"/>
        <v>0</v>
      </c>
    </row>
    <row r="62" spans="1:6">
      <c r="A62" s="44"/>
      <c r="B62" s="29"/>
      <c r="C62" s="3"/>
      <c r="D62" s="26"/>
      <c r="E62" s="70"/>
      <c r="F62" s="505"/>
    </row>
    <row r="63" spans="1:6">
      <c r="A63" s="46"/>
      <c r="B63" s="45">
        <v>32</v>
      </c>
      <c r="C63" s="46" t="s">
        <v>34</v>
      </c>
      <c r="D63" s="47">
        <v>100000</v>
      </c>
      <c r="E63" s="213">
        <v>0</v>
      </c>
      <c r="F63" s="505">
        <f t="shared" si="1"/>
        <v>0</v>
      </c>
    </row>
    <row r="64" spans="1:6">
      <c r="A64" s="48">
        <v>117</v>
      </c>
      <c r="B64" s="87">
        <v>323</v>
      </c>
      <c r="C64" s="13" t="s">
        <v>40</v>
      </c>
      <c r="D64" s="88">
        <v>100000</v>
      </c>
      <c r="E64" s="88">
        <v>0</v>
      </c>
      <c r="F64" s="505">
        <f t="shared" si="1"/>
        <v>0</v>
      </c>
    </row>
    <row r="65" spans="1:6">
      <c r="A65" s="48"/>
      <c r="B65" s="87"/>
      <c r="C65" s="13"/>
      <c r="D65" s="88"/>
      <c r="E65" s="88"/>
      <c r="F65" s="505"/>
    </row>
    <row r="66" spans="1:6" ht="27">
      <c r="A66" s="330" t="s">
        <v>52</v>
      </c>
      <c r="B66" s="355" t="s">
        <v>452</v>
      </c>
      <c r="C66" s="250" t="s">
        <v>493</v>
      </c>
      <c r="D66" s="228">
        <v>100000</v>
      </c>
      <c r="E66" s="228">
        <v>0</v>
      </c>
      <c r="F66" s="310">
        <f t="shared" si="1"/>
        <v>0</v>
      </c>
    </row>
    <row r="67" spans="1:6">
      <c r="A67" s="48"/>
      <c r="B67" s="87"/>
      <c r="C67" s="13"/>
      <c r="D67" s="88"/>
      <c r="E67" s="88"/>
      <c r="F67" s="505"/>
    </row>
    <row r="68" spans="1:6">
      <c r="A68" s="82"/>
      <c r="B68" s="85">
        <v>32</v>
      </c>
      <c r="C68" s="7" t="s">
        <v>34</v>
      </c>
      <c r="D68" s="86">
        <v>100000</v>
      </c>
      <c r="E68" s="86">
        <v>0</v>
      </c>
      <c r="F68" s="505">
        <f t="shared" si="1"/>
        <v>0</v>
      </c>
    </row>
    <row r="69" spans="1:6">
      <c r="A69" s="48">
        <v>118</v>
      </c>
      <c r="B69" s="87">
        <v>323</v>
      </c>
      <c r="C69" s="13" t="s">
        <v>40</v>
      </c>
      <c r="D69" s="88">
        <v>100000</v>
      </c>
      <c r="E69" s="88">
        <v>0</v>
      </c>
      <c r="F69" s="505">
        <f t="shared" si="1"/>
        <v>0</v>
      </c>
    </row>
    <row r="70" spans="1:6">
      <c r="A70" s="48"/>
      <c r="B70" s="87"/>
      <c r="C70" s="13"/>
      <c r="D70" s="88"/>
      <c r="E70" s="88"/>
      <c r="F70" s="505"/>
    </row>
    <row r="71" spans="1:6" ht="27">
      <c r="A71" s="434" t="s">
        <v>52</v>
      </c>
      <c r="B71" s="554" t="s">
        <v>599</v>
      </c>
      <c r="C71" s="480" t="s">
        <v>685</v>
      </c>
      <c r="D71" s="535">
        <v>190000</v>
      </c>
      <c r="E71" s="535">
        <v>0</v>
      </c>
      <c r="F71" s="310">
        <f t="shared" si="1"/>
        <v>0</v>
      </c>
    </row>
    <row r="72" spans="1:6">
      <c r="A72" s="48"/>
      <c r="B72" s="87"/>
      <c r="C72" s="13"/>
      <c r="D72" s="88"/>
      <c r="E72" s="88"/>
      <c r="F72" s="505"/>
    </row>
    <row r="73" spans="1:6" ht="27">
      <c r="A73" s="82"/>
      <c r="B73" s="85">
        <v>42</v>
      </c>
      <c r="C73" s="7" t="s">
        <v>146</v>
      </c>
      <c r="D73" s="86">
        <v>190000</v>
      </c>
      <c r="E73" s="86">
        <v>0</v>
      </c>
      <c r="F73" s="505">
        <f t="shared" si="1"/>
        <v>0</v>
      </c>
    </row>
    <row r="74" spans="1:6">
      <c r="A74" s="48">
        <v>119</v>
      </c>
      <c r="B74" s="87">
        <v>422</v>
      </c>
      <c r="C74" s="13" t="s">
        <v>55</v>
      </c>
      <c r="D74" s="88">
        <v>190000</v>
      </c>
      <c r="E74" s="88">
        <v>0</v>
      </c>
      <c r="F74" s="505">
        <f t="shared" si="1"/>
        <v>0</v>
      </c>
    </row>
    <row r="75" spans="1:6">
      <c r="A75" s="48"/>
      <c r="B75" s="87"/>
      <c r="C75" s="13"/>
      <c r="D75" s="88"/>
      <c r="E75" s="88"/>
      <c r="F75" s="505"/>
    </row>
    <row r="76" spans="1:6">
      <c r="A76" s="434" t="s">
        <v>52</v>
      </c>
      <c r="B76" s="554" t="s">
        <v>686</v>
      </c>
      <c r="C76" s="480" t="s">
        <v>590</v>
      </c>
      <c r="D76" s="535">
        <v>150000</v>
      </c>
      <c r="E76" s="535">
        <f>E78+E82</f>
        <v>131275</v>
      </c>
      <c r="F76" s="310">
        <f t="shared" si="1"/>
        <v>87.516666666666666</v>
      </c>
    </row>
    <row r="77" spans="1:6">
      <c r="A77" s="48"/>
      <c r="B77" s="87"/>
      <c r="C77" s="13"/>
      <c r="D77" s="88"/>
      <c r="E77" s="88"/>
      <c r="F77" s="505"/>
    </row>
    <row r="78" spans="1:6">
      <c r="A78" s="48"/>
      <c r="B78" s="85">
        <v>32</v>
      </c>
      <c r="C78" s="7" t="s">
        <v>34</v>
      </c>
      <c r="D78" s="86">
        <v>0</v>
      </c>
      <c r="E78" s="86">
        <f>E79</f>
        <v>98025</v>
      </c>
      <c r="F78" s="505">
        <v>0</v>
      </c>
    </row>
    <row r="79" spans="1:6">
      <c r="A79" s="48" t="s">
        <v>723</v>
      </c>
      <c r="B79" s="87">
        <v>329</v>
      </c>
      <c r="C79" s="13" t="s">
        <v>203</v>
      </c>
      <c r="D79" s="88">
        <v>0</v>
      </c>
      <c r="E79" s="88">
        <f>E80</f>
        <v>98025</v>
      </c>
      <c r="F79" s="505">
        <v>0</v>
      </c>
    </row>
    <row r="80" spans="1:6">
      <c r="A80" s="48"/>
      <c r="B80" s="87">
        <v>3299</v>
      </c>
      <c r="C80" s="13" t="s">
        <v>43</v>
      </c>
      <c r="D80" s="88"/>
      <c r="E80" s="88">
        <v>98025</v>
      </c>
      <c r="F80" s="505"/>
    </row>
    <row r="81" spans="1:8">
      <c r="A81" s="48"/>
      <c r="B81" s="87"/>
      <c r="C81" s="13"/>
      <c r="D81" s="88"/>
      <c r="E81" s="88"/>
      <c r="F81" s="505"/>
    </row>
    <row r="82" spans="1:8" ht="27">
      <c r="A82" s="82"/>
      <c r="B82" s="85">
        <v>42</v>
      </c>
      <c r="C82" s="7" t="s">
        <v>146</v>
      </c>
      <c r="D82" s="86">
        <v>150000</v>
      </c>
      <c r="E82" s="86">
        <f>E83</f>
        <v>33250</v>
      </c>
      <c r="F82" s="505">
        <f t="shared" si="1"/>
        <v>22.166666666666668</v>
      </c>
    </row>
    <row r="83" spans="1:8">
      <c r="A83" s="48">
        <v>120</v>
      </c>
      <c r="B83" s="87">
        <v>422</v>
      </c>
      <c r="C83" s="13" t="s">
        <v>55</v>
      </c>
      <c r="D83" s="88">
        <v>150000</v>
      </c>
      <c r="E83" s="88">
        <f>E84</f>
        <v>33250</v>
      </c>
      <c r="F83" s="505">
        <f t="shared" si="1"/>
        <v>22.166666666666668</v>
      </c>
    </row>
    <row r="84" spans="1:8">
      <c r="A84" s="48"/>
      <c r="B84" s="87">
        <v>4227</v>
      </c>
      <c r="C84" s="13" t="s">
        <v>722</v>
      </c>
      <c r="D84" s="88"/>
      <c r="E84" s="88">
        <v>33250</v>
      </c>
      <c r="F84" s="505"/>
    </row>
    <row r="85" spans="1:8">
      <c r="A85" s="48"/>
      <c r="B85" s="87"/>
      <c r="C85" s="13"/>
      <c r="D85" s="88"/>
      <c r="E85" s="88"/>
      <c r="F85" s="505"/>
    </row>
    <row r="86" spans="1:8">
      <c r="A86" s="434" t="s">
        <v>52</v>
      </c>
      <c r="B86" s="554" t="s">
        <v>687</v>
      </c>
      <c r="C86" s="480" t="s">
        <v>649</v>
      </c>
      <c r="D86" s="535">
        <v>100000</v>
      </c>
      <c r="E86" s="535">
        <v>0</v>
      </c>
      <c r="F86" s="310">
        <f t="shared" si="1"/>
        <v>0</v>
      </c>
    </row>
    <row r="87" spans="1:8">
      <c r="A87" s="48"/>
      <c r="B87" s="87"/>
      <c r="C87" s="13"/>
      <c r="D87" s="88"/>
      <c r="E87" s="88"/>
      <c r="F87" s="505"/>
    </row>
    <row r="88" spans="1:8">
      <c r="A88" s="82"/>
      <c r="B88" s="85">
        <v>32</v>
      </c>
      <c r="C88" s="7" t="s">
        <v>34</v>
      </c>
      <c r="D88" s="86">
        <v>100000</v>
      </c>
      <c r="E88" s="86">
        <v>0</v>
      </c>
      <c r="F88" s="505">
        <f t="shared" si="1"/>
        <v>0</v>
      </c>
    </row>
    <row r="89" spans="1:8">
      <c r="A89" s="48">
        <v>121</v>
      </c>
      <c r="B89" s="87">
        <v>323</v>
      </c>
      <c r="C89" s="13" t="s">
        <v>40</v>
      </c>
      <c r="D89" s="88">
        <v>100000</v>
      </c>
      <c r="E89" s="88">
        <v>0</v>
      </c>
      <c r="F89" s="505">
        <f t="shared" si="1"/>
        <v>0</v>
      </c>
    </row>
    <row r="90" spans="1:8">
      <c r="A90" s="48"/>
      <c r="B90" s="87"/>
      <c r="C90" s="13"/>
      <c r="D90" s="88"/>
      <c r="E90" s="88"/>
      <c r="F90" s="505"/>
    </row>
    <row r="91" spans="1:8" ht="15.6">
      <c r="A91" s="557" t="s">
        <v>118</v>
      </c>
      <c r="B91" s="558">
        <v>1011</v>
      </c>
      <c r="C91" s="559" t="s">
        <v>140</v>
      </c>
      <c r="D91" s="560">
        <f>D93+D99+D108</f>
        <v>8450000</v>
      </c>
      <c r="E91" s="560">
        <f>E93+E95+E99+E108</f>
        <v>202926.56</v>
      </c>
      <c r="F91" s="560">
        <f>E91/D91*100</f>
        <v>2.4014977514792899</v>
      </c>
      <c r="G91" s="203"/>
      <c r="H91" s="203"/>
    </row>
    <row r="92" spans="1:8">
      <c r="A92" s="36"/>
      <c r="B92" s="39"/>
      <c r="C92" s="40"/>
      <c r="D92" s="27"/>
      <c r="E92" s="70"/>
      <c r="F92" s="27"/>
    </row>
    <row r="93" spans="1:8" ht="27">
      <c r="A93" s="318" t="s">
        <v>52</v>
      </c>
      <c r="B93" s="314" t="s">
        <v>141</v>
      </c>
      <c r="C93" s="250" t="s">
        <v>142</v>
      </c>
      <c r="D93" s="310">
        <v>5000000</v>
      </c>
      <c r="E93" s="310">
        <f>E95</f>
        <v>0</v>
      </c>
      <c r="F93" s="310">
        <f>E93/D93*100</f>
        <v>0</v>
      </c>
    </row>
    <row r="94" spans="1:8">
      <c r="A94" s="35"/>
      <c r="B94" s="39"/>
      <c r="C94" s="40"/>
      <c r="D94" s="27"/>
      <c r="E94" s="70"/>
      <c r="F94" s="505"/>
    </row>
    <row r="95" spans="1:8" ht="27">
      <c r="A95" s="246"/>
      <c r="B95" s="30">
        <v>42</v>
      </c>
      <c r="C95" s="38" t="s">
        <v>321</v>
      </c>
      <c r="D95" s="32">
        <v>5000000</v>
      </c>
      <c r="E95" s="10">
        <f>E97</f>
        <v>0</v>
      </c>
      <c r="F95" s="505">
        <f t="shared" ref="F95:F111" si="2">E95/D95*100</f>
        <v>0</v>
      </c>
    </row>
    <row r="96" spans="1:8">
      <c r="A96" s="177" t="s">
        <v>711</v>
      </c>
      <c r="B96" s="39">
        <v>421</v>
      </c>
      <c r="C96" s="40" t="s">
        <v>80</v>
      </c>
      <c r="D96" s="33">
        <v>5000000</v>
      </c>
      <c r="E96" s="212">
        <v>0</v>
      </c>
      <c r="F96" s="505">
        <f t="shared" si="2"/>
        <v>0</v>
      </c>
    </row>
    <row r="97" spans="1:8">
      <c r="A97" s="177"/>
      <c r="B97" s="39">
        <v>422</v>
      </c>
      <c r="C97" s="40" t="s">
        <v>55</v>
      </c>
      <c r="D97" s="33"/>
      <c r="E97" s="212"/>
      <c r="F97" s="505"/>
    </row>
    <row r="98" spans="1:8">
      <c r="A98" s="44"/>
      <c r="B98" s="29"/>
      <c r="C98" s="3"/>
      <c r="D98" s="26"/>
      <c r="E98" s="70"/>
      <c r="F98" s="505"/>
    </row>
    <row r="99" spans="1:8" ht="14.25" customHeight="1">
      <c r="A99" s="236" t="s">
        <v>52</v>
      </c>
      <c r="B99" s="319" t="s">
        <v>143</v>
      </c>
      <c r="C99" s="236" t="s">
        <v>144</v>
      </c>
      <c r="D99" s="320">
        <f>D101+D104</f>
        <v>950000</v>
      </c>
      <c r="E99" s="251">
        <f>E104</f>
        <v>129051.56</v>
      </c>
      <c r="F99" s="310">
        <f t="shared" si="2"/>
        <v>13.584374736842106</v>
      </c>
    </row>
    <row r="100" spans="1:8">
      <c r="A100" s="44"/>
      <c r="B100" s="29"/>
      <c r="C100" s="3"/>
      <c r="D100" s="26"/>
      <c r="E100" s="70"/>
      <c r="F100" s="505"/>
    </row>
    <row r="101" spans="1:8">
      <c r="A101" s="587"/>
      <c r="B101" s="198">
        <v>32</v>
      </c>
      <c r="C101" s="199" t="s">
        <v>34</v>
      </c>
      <c r="D101" s="73">
        <v>150000</v>
      </c>
      <c r="E101" s="73">
        <v>0</v>
      </c>
      <c r="F101" s="505">
        <f t="shared" si="2"/>
        <v>0</v>
      </c>
    </row>
    <row r="102" spans="1:8">
      <c r="A102" s="43">
        <v>123</v>
      </c>
      <c r="B102" s="200">
        <v>323</v>
      </c>
      <c r="C102" s="201" t="s">
        <v>40</v>
      </c>
      <c r="D102" s="70">
        <v>150000</v>
      </c>
      <c r="E102" s="70">
        <v>0</v>
      </c>
      <c r="F102" s="505">
        <f t="shared" si="2"/>
        <v>0</v>
      </c>
    </row>
    <row r="103" spans="1:8">
      <c r="A103" s="44"/>
      <c r="B103" s="29"/>
      <c r="C103" s="3"/>
      <c r="D103" s="26"/>
      <c r="E103" s="70"/>
      <c r="F103" s="505"/>
    </row>
    <row r="104" spans="1:8" ht="27">
      <c r="A104" s="38"/>
      <c r="B104" s="51">
        <v>42</v>
      </c>
      <c r="C104" s="38" t="s">
        <v>99</v>
      </c>
      <c r="D104" s="52">
        <v>800000</v>
      </c>
      <c r="E104" s="11">
        <f>E105</f>
        <v>129051.56</v>
      </c>
      <c r="F104" s="505">
        <f t="shared" si="2"/>
        <v>16.131444999999999</v>
      </c>
    </row>
    <row r="105" spans="1:8">
      <c r="A105" s="43">
        <v>124</v>
      </c>
      <c r="B105" s="200">
        <v>422</v>
      </c>
      <c r="C105" s="12" t="s">
        <v>55</v>
      </c>
      <c r="D105" s="70">
        <v>800000</v>
      </c>
      <c r="E105" s="70">
        <f>E106</f>
        <v>129051.56</v>
      </c>
      <c r="F105" s="505">
        <f t="shared" si="2"/>
        <v>16.131444999999999</v>
      </c>
    </row>
    <row r="106" spans="1:8">
      <c r="A106" s="43"/>
      <c r="B106" s="200">
        <v>4227</v>
      </c>
      <c r="C106" s="40" t="s">
        <v>722</v>
      </c>
      <c r="D106" s="70"/>
      <c r="E106" s="70">
        <v>129051.56</v>
      </c>
      <c r="F106" s="505"/>
    </row>
    <row r="107" spans="1:8">
      <c r="A107" s="43"/>
      <c r="B107" s="29"/>
      <c r="C107" s="34"/>
      <c r="D107" s="26"/>
      <c r="E107" s="70"/>
      <c r="F107" s="505"/>
    </row>
    <row r="108" spans="1:8" ht="15.75" customHeight="1">
      <c r="A108" s="330" t="s">
        <v>52</v>
      </c>
      <c r="B108" s="355" t="s">
        <v>145</v>
      </c>
      <c r="C108" s="250" t="s">
        <v>600</v>
      </c>
      <c r="D108" s="228">
        <v>2500000</v>
      </c>
      <c r="E108" s="228">
        <f>E110</f>
        <v>73875</v>
      </c>
      <c r="F108" s="310">
        <f t="shared" si="2"/>
        <v>2.9550000000000001</v>
      </c>
      <c r="H108" s="332"/>
    </row>
    <row r="109" spans="1:8">
      <c r="A109" s="48"/>
      <c r="B109" s="49"/>
      <c r="C109" s="13"/>
      <c r="D109" s="88"/>
      <c r="E109" s="88"/>
      <c r="F109" s="505"/>
    </row>
    <row r="110" spans="1:8" ht="27">
      <c r="A110" s="82"/>
      <c r="B110" s="83">
        <v>42</v>
      </c>
      <c r="C110" s="7" t="s">
        <v>146</v>
      </c>
      <c r="D110" s="86">
        <v>2500000</v>
      </c>
      <c r="E110" s="86">
        <f>E111</f>
        <v>73875</v>
      </c>
      <c r="F110" s="505">
        <f t="shared" si="2"/>
        <v>2.9550000000000001</v>
      </c>
    </row>
    <row r="111" spans="1:8">
      <c r="A111" s="48">
        <v>125</v>
      </c>
      <c r="B111" s="666">
        <v>421</v>
      </c>
      <c r="C111" s="13" t="s">
        <v>80</v>
      </c>
      <c r="D111" s="88">
        <v>2500000</v>
      </c>
      <c r="E111" s="88">
        <f>E112</f>
        <v>73875</v>
      </c>
      <c r="F111" s="505">
        <f t="shared" si="2"/>
        <v>2.9550000000000001</v>
      </c>
    </row>
    <row r="112" spans="1:8">
      <c r="A112" s="48"/>
      <c r="B112" s="666">
        <v>4214</v>
      </c>
      <c r="C112" s="13" t="s">
        <v>249</v>
      </c>
      <c r="D112" s="88"/>
      <c r="E112" s="88">
        <v>73875</v>
      </c>
      <c r="F112" s="505"/>
    </row>
    <row r="113" spans="1:8">
      <c r="A113" s="48"/>
      <c r="B113" s="49"/>
      <c r="C113" s="13"/>
      <c r="D113" s="88"/>
      <c r="E113" s="88"/>
      <c r="F113" s="505"/>
    </row>
    <row r="114" spans="1:8" ht="49.5" customHeight="1">
      <c r="A114" s="174" t="s">
        <v>62</v>
      </c>
      <c r="B114" s="175" t="s">
        <v>147</v>
      </c>
      <c r="C114" s="176" t="s">
        <v>148</v>
      </c>
      <c r="D114" s="379">
        <f>D116+D436+D449</f>
        <v>40962000</v>
      </c>
      <c r="E114" s="178">
        <f>E116+E436+E449</f>
        <v>17361679.719999999</v>
      </c>
      <c r="F114" s="379">
        <f>E114/D114*100</f>
        <v>42.384843806454761</v>
      </c>
      <c r="G114" s="203"/>
    </row>
    <row r="115" spans="1:8">
      <c r="A115" s="48"/>
      <c r="B115" s="49"/>
      <c r="C115" s="13"/>
      <c r="D115" s="37"/>
      <c r="E115" s="88"/>
      <c r="F115" s="37"/>
    </row>
    <row r="116" spans="1:8" ht="50.25" customHeight="1">
      <c r="A116" s="583" t="s">
        <v>23</v>
      </c>
      <c r="B116" s="584">
        <v>1012</v>
      </c>
      <c r="C116" s="585" t="s">
        <v>149</v>
      </c>
      <c r="D116" s="598">
        <f>D118+D128+D134+D143+D150+D157+D163+D169+D174+D180+D185+D190+D196+D201+D207+D212+D217+D225+D234+D240+D245+D250+D256+D261+D266+D271+D277+D282+D288+D294+D299+D304+D309+D314+D319+D324+D329+D334+D339+D344+D349+D355+D360+D365+D370+D375+D380+D385+D390+D395+D400+D405+D410+D415+D420+D425</f>
        <v>28320000</v>
      </c>
      <c r="E116" s="586">
        <f>E118+E128+E134+E143+E150+E157+E163+E169+E174+E180+E185+E190+E196+E201+E207+E212+E217+E225+E234+E240+E245+E250+E256+E261+E266+E271+E277+E282+E288+E294+E299+E304+E309+E314+E319+E324+E329+E334+E339+E344+E349+E355+E360+E365+E370+E375+E380+E385+E390+E395+E400+E405+E410+E415+E420+E425+E430</f>
        <v>5617781.0800000001</v>
      </c>
      <c r="F116" s="598">
        <f>E116/D116*100</f>
        <v>19.836797598870056</v>
      </c>
      <c r="G116" s="203"/>
      <c r="H116" s="203"/>
    </row>
    <row r="117" spans="1:8">
      <c r="A117" s="28"/>
      <c r="B117" s="29"/>
      <c r="C117" s="3"/>
      <c r="D117" s="27"/>
      <c r="E117" s="70"/>
      <c r="F117" s="27"/>
    </row>
    <row r="118" spans="1:8" ht="26.25" customHeight="1">
      <c r="A118" s="434" t="s">
        <v>25</v>
      </c>
      <c r="B118" s="479" t="s">
        <v>150</v>
      </c>
      <c r="C118" s="480" t="s">
        <v>347</v>
      </c>
      <c r="D118" s="532">
        <f>D120</f>
        <v>450000</v>
      </c>
      <c r="E118" s="532">
        <f>E120</f>
        <v>52318.130000000005</v>
      </c>
      <c r="F118" s="532">
        <f>E118/D118*100</f>
        <v>11.626251111111111</v>
      </c>
    </row>
    <row r="119" spans="1:8">
      <c r="A119" s="240"/>
      <c r="B119" s="200"/>
      <c r="C119" s="201"/>
      <c r="D119" s="32"/>
      <c r="E119" s="70"/>
      <c r="F119" s="690"/>
    </row>
    <row r="120" spans="1:8">
      <c r="A120" s="240"/>
      <c r="B120" s="245">
        <v>32</v>
      </c>
      <c r="C120" s="354" t="s">
        <v>34</v>
      </c>
      <c r="D120" s="32">
        <f>D121+D124</f>
        <v>450000</v>
      </c>
      <c r="E120" s="10">
        <f>E121+E124</f>
        <v>52318.130000000005</v>
      </c>
      <c r="F120" s="690">
        <f t="shared" ref="F120:F182" si="3">E120/D120*100</f>
        <v>11.626251111111111</v>
      </c>
    </row>
    <row r="121" spans="1:8">
      <c r="A121" s="14" t="s">
        <v>712</v>
      </c>
      <c r="B121" s="200">
        <v>323</v>
      </c>
      <c r="C121" s="201" t="s">
        <v>40</v>
      </c>
      <c r="D121" s="33">
        <v>300000</v>
      </c>
      <c r="E121" s="70">
        <f>E122+E123</f>
        <v>21000</v>
      </c>
      <c r="F121" s="690">
        <f t="shared" si="3"/>
        <v>7.0000000000000009</v>
      </c>
    </row>
    <row r="122" spans="1:8">
      <c r="A122" s="14"/>
      <c r="B122" s="200">
        <v>3233</v>
      </c>
      <c r="C122" s="201" t="s">
        <v>718</v>
      </c>
      <c r="D122" s="33"/>
      <c r="E122" s="70">
        <v>3750</v>
      </c>
      <c r="F122" s="690"/>
    </row>
    <row r="123" spans="1:8">
      <c r="A123" s="14"/>
      <c r="B123" s="200">
        <v>3238</v>
      </c>
      <c r="C123" s="201" t="s">
        <v>724</v>
      </c>
      <c r="D123" s="33"/>
      <c r="E123" s="70">
        <v>17250</v>
      </c>
      <c r="F123" s="690"/>
    </row>
    <row r="124" spans="1:8">
      <c r="A124" s="14" t="s">
        <v>526</v>
      </c>
      <c r="B124" s="200">
        <v>329</v>
      </c>
      <c r="C124" s="12" t="s">
        <v>42</v>
      </c>
      <c r="D124" s="33">
        <v>150000</v>
      </c>
      <c r="E124" s="70">
        <f>E125+E126</f>
        <v>31318.13</v>
      </c>
      <c r="F124" s="690">
        <f t="shared" si="3"/>
        <v>20.878753333333332</v>
      </c>
    </row>
    <row r="125" spans="1:8">
      <c r="A125" s="14"/>
      <c r="B125" s="200">
        <v>3296</v>
      </c>
      <c r="C125" s="12" t="s">
        <v>725</v>
      </c>
      <c r="D125" s="33"/>
      <c r="E125" s="70">
        <v>2193.13</v>
      </c>
      <c r="F125" s="690"/>
    </row>
    <row r="126" spans="1:8">
      <c r="A126" s="14"/>
      <c r="B126" s="200">
        <v>3299</v>
      </c>
      <c r="C126" s="12" t="s">
        <v>43</v>
      </c>
      <c r="D126" s="33"/>
      <c r="E126" s="70">
        <v>29125</v>
      </c>
      <c r="F126" s="690"/>
    </row>
    <row r="127" spans="1:8">
      <c r="A127" s="14"/>
      <c r="B127" s="346"/>
      <c r="C127" s="347"/>
      <c r="D127" s="33"/>
      <c r="E127" s="70"/>
      <c r="F127" s="690"/>
    </row>
    <row r="128" spans="1:8" ht="18.75" customHeight="1">
      <c r="A128" s="537" t="s">
        <v>25</v>
      </c>
      <c r="B128" s="538" t="s">
        <v>254</v>
      </c>
      <c r="C128" s="527" t="s">
        <v>152</v>
      </c>
      <c r="D128" s="528">
        <v>200000</v>
      </c>
      <c r="E128" s="481">
        <f>E130</f>
        <v>136875</v>
      </c>
      <c r="F128" s="532">
        <f t="shared" si="3"/>
        <v>68.4375</v>
      </c>
    </row>
    <row r="129" spans="1:6">
      <c r="A129" s="54"/>
      <c r="B129" s="29"/>
      <c r="C129" s="55"/>
      <c r="D129" s="26"/>
      <c r="E129" s="70"/>
      <c r="F129" s="690"/>
    </row>
    <row r="130" spans="1:6">
      <c r="A130" s="54"/>
      <c r="B130" s="30">
        <v>32</v>
      </c>
      <c r="C130" s="31" t="s">
        <v>34</v>
      </c>
      <c r="D130" s="32">
        <v>200000</v>
      </c>
      <c r="E130" s="10">
        <f>E131</f>
        <v>136875</v>
      </c>
      <c r="F130" s="690">
        <f t="shared" si="3"/>
        <v>68.4375</v>
      </c>
    </row>
    <row r="131" spans="1:6">
      <c r="A131" s="56" t="s">
        <v>527</v>
      </c>
      <c r="B131" s="57">
        <v>323</v>
      </c>
      <c r="C131" s="40" t="s">
        <v>40</v>
      </c>
      <c r="D131" s="70">
        <v>200000</v>
      </c>
      <c r="E131" s="17">
        <f>E132</f>
        <v>136875</v>
      </c>
      <c r="F131" s="690">
        <f t="shared" si="3"/>
        <v>68.4375</v>
      </c>
    </row>
    <row r="132" spans="1:6">
      <c r="A132" s="56"/>
      <c r="B132" s="57">
        <v>3237</v>
      </c>
      <c r="C132" s="40" t="s">
        <v>726</v>
      </c>
      <c r="D132" s="70"/>
      <c r="E132" s="17">
        <v>136875</v>
      </c>
      <c r="F132" s="690"/>
    </row>
    <row r="133" spans="1:6">
      <c r="A133" s="48"/>
      <c r="B133" s="49"/>
      <c r="C133" s="13"/>
      <c r="D133" s="37"/>
      <c r="E133" s="88"/>
      <c r="F133" s="690"/>
    </row>
    <row r="134" spans="1:6" ht="15" customHeight="1">
      <c r="A134" s="434" t="s">
        <v>25</v>
      </c>
      <c r="B134" s="479" t="s">
        <v>151</v>
      </c>
      <c r="C134" s="480" t="s">
        <v>154</v>
      </c>
      <c r="D134" s="532">
        <f>D136</f>
        <v>920000</v>
      </c>
      <c r="E134" s="532">
        <f>E136</f>
        <v>702503.86</v>
      </c>
      <c r="F134" s="532">
        <f t="shared" si="3"/>
        <v>76.359115217391306</v>
      </c>
    </row>
    <row r="135" spans="1:6">
      <c r="A135" s="28"/>
      <c r="B135" s="29"/>
      <c r="C135" s="3"/>
      <c r="D135" s="27"/>
      <c r="E135" s="70"/>
      <c r="F135" s="690"/>
    </row>
    <row r="136" spans="1:6">
      <c r="A136" s="240"/>
      <c r="B136" s="30">
        <v>35</v>
      </c>
      <c r="C136" s="31" t="s">
        <v>48</v>
      </c>
      <c r="D136" s="32">
        <f>D137+D139+D141</f>
        <v>920000</v>
      </c>
      <c r="E136" s="10">
        <f>E137+E139+E141</f>
        <v>702503.86</v>
      </c>
      <c r="F136" s="690">
        <f t="shared" si="3"/>
        <v>76.359115217391306</v>
      </c>
    </row>
    <row r="137" spans="1:6" ht="27">
      <c r="A137" s="16" t="s">
        <v>679</v>
      </c>
      <c r="B137" s="87">
        <v>351</v>
      </c>
      <c r="C137" s="12" t="s">
        <v>155</v>
      </c>
      <c r="D137" s="17">
        <v>120000</v>
      </c>
      <c r="E137" s="88">
        <f>E138</f>
        <v>30000</v>
      </c>
      <c r="F137" s="690">
        <f t="shared" si="3"/>
        <v>25</v>
      </c>
    </row>
    <row r="138" spans="1:6" ht="27">
      <c r="A138" s="16"/>
      <c r="B138" s="87">
        <v>3512</v>
      </c>
      <c r="C138" s="12" t="s">
        <v>727</v>
      </c>
      <c r="D138" s="17"/>
      <c r="E138" s="88">
        <v>30000</v>
      </c>
      <c r="F138" s="690"/>
    </row>
    <row r="139" spans="1:6">
      <c r="A139" s="14" t="s">
        <v>624</v>
      </c>
      <c r="B139" s="200">
        <v>352</v>
      </c>
      <c r="C139" s="12" t="s">
        <v>156</v>
      </c>
      <c r="D139" s="212">
        <v>700000</v>
      </c>
      <c r="E139" s="70">
        <f>E140</f>
        <v>672503.86</v>
      </c>
      <c r="F139" s="690">
        <f t="shared" si="3"/>
        <v>96.071979999999996</v>
      </c>
    </row>
    <row r="140" spans="1:6">
      <c r="A140" s="14"/>
      <c r="B140" s="200">
        <v>3523</v>
      </c>
      <c r="C140" s="12" t="s">
        <v>728</v>
      </c>
      <c r="D140" s="212"/>
      <c r="E140" s="70">
        <v>672503.86</v>
      </c>
      <c r="F140" s="690"/>
    </row>
    <row r="141" spans="1:6">
      <c r="A141" s="48">
        <v>131</v>
      </c>
      <c r="B141" s="87">
        <v>352</v>
      </c>
      <c r="C141" s="13" t="s">
        <v>157</v>
      </c>
      <c r="D141" s="88">
        <v>100000</v>
      </c>
      <c r="E141" s="88">
        <v>0</v>
      </c>
      <c r="F141" s="690">
        <f t="shared" si="3"/>
        <v>0</v>
      </c>
    </row>
    <row r="142" spans="1:6">
      <c r="A142" s="48"/>
      <c r="B142" s="386"/>
      <c r="C142" s="13"/>
      <c r="D142" s="387"/>
      <c r="E142" s="88"/>
      <c r="F142" s="690"/>
    </row>
    <row r="143" spans="1:6">
      <c r="A143" s="537" t="s">
        <v>25</v>
      </c>
      <c r="B143" s="538" t="s">
        <v>153</v>
      </c>
      <c r="C143" s="527" t="s">
        <v>159</v>
      </c>
      <c r="D143" s="528">
        <f>D145</f>
        <v>250000</v>
      </c>
      <c r="E143" s="481">
        <f>E145</f>
        <v>41573.660000000003</v>
      </c>
      <c r="F143" s="532">
        <f t="shared" si="3"/>
        <v>16.629464000000002</v>
      </c>
    </row>
    <row r="144" spans="1:6">
      <c r="A144" s="54"/>
      <c r="B144" s="29"/>
      <c r="C144" s="55"/>
      <c r="D144" s="26"/>
      <c r="E144" s="70"/>
      <c r="F144" s="690"/>
    </row>
    <row r="145" spans="1:6">
      <c r="A145" s="54"/>
      <c r="B145" s="30">
        <v>35</v>
      </c>
      <c r="C145" s="31" t="s">
        <v>48</v>
      </c>
      <c r="D145" s="597">
        <f>D146+D148</f>
        <v>250000</v>
      </c>
      <c r="E145" s="10">
        <f>E146</f>
        <v>41573.660000000003</v>
      </c>
      <c r="F145" s="690">
        <f t="shared" si="3"/>
        <v>16.629464000000002</v>
      </c>
    </row>
    <row r="146" spans="1:6" ht="40.200000000000003">
      <c r="A146" s="56" t="s">
        <v>713</v>
      </c>
      <c r="B146" s="57">
        <v>352</v>
      </c>
      <c r="C146" s="40" t="s">
        <v>383</v>
      </c>
      <c r="D146" s="70">
        <v>200000</v>
      </c>
      <c r="E146" s="17">
        <f>E147</f>
        <v>41573.660000000003</v>
      </c>
      <c r="F146" s="690">
        <f t="shared" si="3"/>
        <v>20.786830000000002</v>
      </c>
    </row>
    <row r="147" spans="1:6">
      <c r="A147" s="56"/>
      <c r="B147" s="57">
        <v>3523</v>
      </c>
      <c r="C147" s="12" t="s">
        <v>728</v>
      </c>
      <c r="D147" s="70"/>
      <c r="E147" s="17">
        <v>41573.660000000003</v>
      </c>
      <c r="F147" s="690"/>
    </row>
    <row r="148" spans="1:6">
      <c r="A148" s="56" t="s">
        <v>528</v>
      </c>
      <c r="B148" s="57">
        <v>352</v>
      </c>
      <c r="C148" s="40" t="s">
        <v>160</v>
      </c>
      <c r="D148" s="70">
        <v>50000</v>
      </c>
      <c r="E148" s="17">
        <v>0</v>
      </c>
      <c r="F148" s="690">
        <f t="shared" si="3"/>
        <v>0</v>
      </c>
    </row>
    <row r="149" spans="1:6">
      <c r="A149" s="56"/>
      <c r="B149" s="57"/>
      <c r="C149" s="40"/>
      <c r="D149" s="26"/>
      <c r="E149" s="17"/>
      <c r="F149" s="690"/>
    </row>
    <row r="150" spans="1:6" ht="15" customHeight="1">
      <c r="A150" s="226" t="s">
        <v>25</v>
      </c>
      <c r="B150" s="181" t="s">
        <v>158</v>
      </c>
      <c r="C150" s="250" t="s">
        <v>248</v>
      </c>
      <c r="D150" s="230">
        <f>D152</f>
        <v>100000</v>
      </c>
      <c r="E150" s="251">
        <f>E152</f>
        <v>22500</v>
      </c>
      <c r="F150" s="532">
        <f t="shared" si="3"/>
        <v>22.5</v>
      </c>
    </row>
    <row r="151" spans="1:6">
      <c r="A151" s="56"/>
      <c r="B151" s="57"/>
      <c r="C151" s="40"/>
      <c r="D151" s="26"/>
      <c r="E151" s="17"/>
      <c r="F151" s="690"/>
    </row>
    <row r="152" spans="1:6">
      <c r="A152" s="56"/>
      <c r="B152" s="51">
        <v>32</v>
      </c>
      <c r="C152" s="38" t="s">
        <v>34</v>
      </c>
      <c r="D152" s="73">
        <f>D153+D155</f>
        <v>100000</v>
      </c>
      <c r="E152" s="11">
        <f>E153+E155</f>
        <v>22500</v>
      </c>
      <c r="F152" s="690">
        <f t="shared" si="3"/>
        <v>22.5</v>
      </c>
    </row>
    <row r="153" spans="1:6">
      <c r="A153" s="56" t="s">
        <v>529</v>
      </c>
      <c r="B153" s="57">
        <v>323</v>
      </c>
      <c r="C153" s="40" t="s">
        <v>40</v>
      </c>
      <c r="D153" s="70">
        <v>80000</v>
      </c>
      <c r="E153" s="17">
        <f>E154</f>
        <v>22500</v>
      </c>
      <c r="F153" s="690">
        <f t="shared" si="3"/>
        <v>28.125</v>
      </c>
    </row>
    <row r="154" spans="1:6">
      <c r="A154" s="56"/>
      <c r="B154" s="57">
        <v>3237</v>
      </c>
      <c r="C154" s="40" t="s">
        <v>726</v>
      </c>
      <c r="D154" s="70"/>
      <c r="E154" s="17">
        <v>22500</v>
      </c>
      <c r="F154" s="690"/>
    </row>
    <row r="155" spans="1:6">
      <c r="A155" s="56" t="s">
        <v>530</v>
      </c>
      <c r="B155" s="57">
        <v>329</v>
      </c>
      <c r="C155" s="40" t="s">
        <v>428</v>
      </c>
      <c r="D155" s="70">
        <v>20000</v>
      </c>
      <c r="E155" s="17">
        <v>0</v>
      </c>
      <c r="F155" s="690">
        <f t="shared" si="3"/>
        <v>0</v>
      </c>
    </row>
    <row r="156" spans="1:6">
      <c r="A156" s="56"/>
      <c r="B156" s="57"/>
      <c r="C156" s="40"/>
      <c r="D156" s="70"/>
      <c r="E156" s="17"/>
      <c r="F156" s="690"/>
    </row>
    <row r="157" spans="1:6" ht="15.75" customHeight="1">
      <c r="A157" s="315" t="s">
        <v>25</v>
      </c>
      <c r="B157" s="309" t="s">
        <v>438</v>
      </c>
      <c r="C157" s="236" t="s">
        <v>437</v>
      </c>
      <c r="D157" s="237">
        <v>330000</v>
      </c>
      <c r="E157" s="310">
        <f>E159</f>
        <v>165854.04</v>
      </c>
      <c r="F157" s="532">
        <f t="shared" si="3"/>
        <v>50.258800000000001</v>
      </c>
    </row>
    <row r="158" spans="1:6" ht="15.6">
      <c r="A158" s="59"/>
      <c r="B158" s="60"/>
      <c r="C158" s="61"/>
      <c r="D158" s="26"/>
      <c r="E158" s="70"/>
      <c r="F158" s="690"/>
    </row>
    <row r="159" spans="1:6">
      <c r="A159" s="59"/>
      <c r="B159" s="63">
        <v>32</v>
      </c>
      <c r="C159" s="64" t="s">
        <v>34</v>
      </c>
      <c r="D159" s="32">
        <v>330000</v>
      </c>
      <c r="E159" s="10">
        <f>E160</f>
        <v>165854.04</v>
      </c>
      <c r="F159" s="690">
        <f t="shared" si="3"/>
        <v>50.258800000000001</v>
      </c>
    </row>
    <row r="160" spans="1:6">
      <c r="A160" s="14" t="s">
        <v>680</v>
      </c>
      <c r="B160" s="200">
        <v>323</v>
      </c>
      <c r="C160" s="48" t="s">
        <v>40</v>
      </c>
      <c r="D160" s="70">
        <v>330000</v>
      </c>
      <c r="E160" s="70">
        <f>E161</f>
        <v>165854.04</v>
      </c>
      <c r="F160" s="690">
        <f t="shared" si="3"/>
        <v>50.258800000000001</v>
      </c>
    </row>
    <row r="161" spans="1:6">
      <c r="A161" s="14"/>
      <c r="B161" s="200">
        <v>3235</v>
      </c>
      <c r="C161" s="48" t="s">
        <v>729</v>
      </c>
      <c r="D161" s="70"/>
      <c r="E161" s="70">
        <v>165854.04</v>
      </c>
      <c r="F161" s="690"/>
    </row>
    <row r="162" spans="1:6">
      <c r="A162" s="14"/>
      <c r="B162" s="346"/>
      <c r="C162" s="48"/>
      <c r="D162" s="70"/>
      <c r="E162" s="70"/>
      <c r="F162" s="690"/>
    </row>
    <row r="163" spans="1:6" ht="27">
      <c r="A163" s="315" t="s">
        <v>52</v>
      </c>
      <c r="B163" s="309" t="s">
        <v>161</v>
      </c>
      <c r="C163" s="236" t="s">
        <v>614</v>
      </c>
      <c r="D163" s="310">
        <v>700000</v>
      </c>
      <c r="E163" s="310">
        <f>E165</f>
        <v>55865</v>
      </c>
      <c r="F163" s="532">
        <f t="shared" si="3"/>
        <v>7.980714285714285</v>
      </c>
    </row>
    <row r="164" spans="1:6" ht="15.6">
      <c r="A164" s="59"/>
      <c r="B164" s="60"/>
      <c r="C164" s="61"/>
      <c r="D164" s="71"/>
      <c r="E164" s="70"/>
      <c r="F164" s="690"/>
    </row>
    <row r="165" spans="1:6">
      <c r="A165" s="59"/>
      <c r="B165" s="63">
        <v>38</v>
      </c>
      <c r="C165" s="64" t="s">
        <v>75</v>
      </c>
      <c r="D165" s="10">
        <v>700000</v>
      </c>
      <c r="E165" s="10">
        <f>E166</f>
        <v>55865</v>
      </c>
      <c r="F165" s="690">
        <f t="shared" si="3"/>
        <v>7.980714285714285</v>
      </c>
    </row>
    <row r="166" spans="1:6">
      <c r="A166" s="54" t="s">
        <v>531</v>
      </c>
      <c r="B166" s="200">
        <v>382</v>
      </c>
      <c r="C166" s="42" t="s">
        <v>51</v>
      </c>
      <c r="D166" s="70">
        <v>700000</v>
      </c>
      <c r="E166" s="70">
        <f>E167</f>
        <v>55865</v>
      </c>
      <c r="F166" s="690">
        <f t="shared" si="3"/>
        <v>7.980714285714285</v>
      </c>
    </row>
    <row r="167" spans="1:6" ht="27">
      <c r="A167" s="54"/>
      <c r="B167" s="200">
        <v>3821</v>
      </c>
      <c r="C167" s="42" t="s">
        <v>730</v>
      </c>
      <c r="D167" s="70"/>
      <c r="E167" s="70">
        <v>55865</v>
      </c>
      <c r="F167" s="690"/>
    </row>
    <row r="168" spans="1:6">
      <c r="A168" s="54"/>
      <c r="B168" s="200"/>
      <c r="C168" s="42"/>
      <c r="D168" s="70"/>
      <c r="E168" s="70"/>
      <c r="F168" s="690"/>
    </row>
    <row r="169" spans="1:6" ht="27">
      <c r="A169" s="435" t="s">
        <v>52</v>
      </c>
      <c r="B169" s="394" t="s">
        <v>162</v>
      </c>
      <c r="C169" s="434" t="s">
        <v>688</v>
      </c>
      <c r="D169" s="392">
        <v>0</v>
      </c>
      <c r="E169" s="392">
        <v>0</v>
      </c>
      <c r="F169" s="532">
        <v>0</v>
      </c>
    </row>
    <row r="170" spans="1:6">
      <c r="A170" s="54"/>
      <c r="B170" s="200"/>
      <c r="C170" s="42"/>
      <c r="D170" s="70"/>
      <c r="E170" s="70"/>
      <c r="F170" s="691"/>
    </row>
    <row r="171" spans="1:6">
      <c r="A171" s="436"/>
      <c r="B171" s="198">
        <v>42</v>
      </c>
      <c r="C171" s="82" t="s">
        <v>689</v>
      </c>
      <c r="D171" s="73">
        <v>0</v>
      </c>
      <c r="E171" s="73">
        <v>0</v>
      </c>
      <c r="F171" s="691">
        <v>0</v>
      </c>
    </row>
    <row r="172" spans="1:6">
      <c r="A172" s="54" t="s">
        <v>577</v>
      </c>
      <c r="B172" s="200">
        <v>421</v>
      </c>
      <c r="C172" s="42" t="s">
        <v>80</v>
      </c>
      <c r="D172" s="70">
        <v>0</v>
      </c>
      <c r="E172" s="70">
        <v>0</v>
      </c>
      <c r="F172" s="691">
        <v>0</v>
      </c>
    </row>
    <row r="173" spans="1:6">
      <c r="A173" s="54"/>
      <c r="B173" s="200"/>
      <c r="C173" s="42"/>
      <c r="D173" s="70"/>
      <c r="E173" s="70"/>
      <c r="F173" s="691"/>
    </row>
    <row r="174" spans="1:6">
      <c r="A174" s="315" t="s">
        <v>52</v>
      </c>
      <c r="B174" s="309" t="s">
        <v>163</v>
      </c>
      <c r="C174" s="236" t="s">
        <v>164</v>
      </c>
      <c r="D174" s="237">
        <v>2000000</v>
      </c>
      <c r="E174" s="310">
        <f>E176</f>
        <v>801765.56</v>
      </c>
      <c r="F174" s="532">
        <f t="shared" si="3"/>
        <v>40.088278000000003</v>
      </c>
    </row>
    <row r="175" spans="1:6" ht="15.6">
      <c r="A175" s="59"/>
      <c r="B175" s="60"/>
      <c r="C175" s="61"/>
      <c r="D175" s="26"/>
      <c r="E175" s="212"/>
      <c r="F175" s="690"/>
    </row>
    <row r="176" spans="1:6">
      <c r="A176" s="59"/>
      <c r="B176" s="63">
        <v>38</v>
      </c>
      <c r="C176" s="74" t="s">
        <v>75</v>
      </c>
      <c r="D176" s="10">
        <v>2000000</v>
      </c>
      <c r="E176" s="10">
        <f>E177</f>
        <v>801765.56</v>
      </c>
      <c r="F176" s="690">
        <f t="shared" si="3"/>
        <v>40.088278000000003</v>
      </c>
    </row>
    <row r="177" spans="1:6">
      <c r="A177" s="75" t="s">
        <v>578</v>
      </c>
      <c r="B177" s="76">
        <v>386</v>
      </c>
      <c r="C177" s="77" t="s">
        <v>165</v>
      </c>
      <c r="D177" s="58">
        <v>2000000</v>
      </c>
      <c r="E177" s="17">
        <f>E178</f>
        <v>801765.56</v>
      </c>
      <c r="F177" s="690">
        <f t="shared" si="3"/>
        <v>40.088278000000003</v>
      </c>
    </row>
    <row r="178" spans="1:6" ht="27">
      <c r="A178" s="75"/>
      <c r="B178" s="76">
        <v>3861</v>
      </c>
      <c r="C178" s="77" t="s">
        <v>731</v>
      </c>
      <c r="D178" s="58"/>
      <c r="E178" s="17">
        <v>801765.56</v>
      </c>
      <c r="F178" s="690"/>
    </row>
    <row r="179" spans="1:6">
      <c r="A179" s="75"/>
      <c r="B179" s="76"/>
      <c r="C179" s="77"/>
      <c r="D179" s="58"/>
      <c r="E179" s="17"/>
      <c r="F179" s="690"/>
    </row>
    <row r="180" spans="1:6" ht="15.75" customHeight="1">
      <c r="A180" s="315" t="s">
        <v>52</v>
      </c>
      <c r="B180" s="309" t="s">
        <v>166</v>
      </c>
      <c r="C180" s="236" t="s">
        <v>167</v>
      </c>
      <c r="D180" s="237">
        <v>300000</v>
      </c>
      <c r="E180" s="310">
        <v>0</v>
      </c>
      <c r="F180" s="532">
        <f t="shared" si="3"/>
        <v>0</v>
      </c>
    </row>
    <row r="181" spans="1:6" ht="15.75" customHeight="1">
      <c r="A181" s="501"/>
      <c r="B181" s="502"/>
      <c r="C181" s="503"/>
      <c r="D181" s="504"/>
      <c r="E181" s="505"/>
      <c r="F181" s="690"/>
    </row>
    <row r="182" spans="1:6" ht="31.5" customHeight="1">
      <c r="A182" s="501"/>
      <c r="B182" s="502">
        <v>41</v>
      </c>
      <c r="C182" s="503" t="s">
        <v>483</v>
      </c>
      <c r="D182" s="504">
        <v>300000</v>
      </c>
      <c r="E182" s="504">
        <v>0</v>
      </c>
      <c r="F182" s="690">
        <f t="shared" si="3"/>
        <v>0</v>
      </c>
    </row>
    <row r="183" spans="1:6" ht="31.5" customHeight="1">
      <c r="A183" s="506" t="s">
        <v>579</v>
      </c>
      <c r="B183" s="507">
        <v>411</v>
      </c>
      <c r="C183" s="508" t="s">
        <v>484</v>
      </c>
      <c r="D183" s="509">
        <v>300000</v>
      </c>
      <c r="E183" s="509">
        <v>0</v>
      </c>
      <c r="F183" s="690">
        <f t="shared" ref="F183:F245" si="4">E183/D183*100</f>
        <v>0</v>
      </c>
    </row>
    <row r="184" spans="1:6" ht="15.75" customHeight="1">
      <c r="A184" s="501"/>
      <c r="B184" s="502"/>
      <c r="C184" s="503"/>
      <c r="D184" s="504"/>
      <c r="E184" s="505"/>
      <c r="F184" s="690"/>
    </row>
    <row r="185" spans="1:6">
      <c r="A185" s="315" t="s">
        <v>52</v>
      </c>
      <c r="B185" s="309" t="s">
        <v>255</v>
      </c>
      <c r="C185" s="236" t="s">
        <v>168</v>
      </c>
      <c r="D185" s="237">
        <v>200000</v>
      </c>
      <c r="E185" s="310">
        <v>0</v>
      </c>
      <c r="F185" s="532">
        <f t="shared" si="4"/>
        <v>0</v>
      </c>
    </row>
    <row r="186" spans="1:6" ht="15.6">
      <c r="A186" s="59"/>
      <c r="B186" s="60"/>
      <c r="C186" s="61"/>
      <c r="D186" s="26"/>
      <c r="E186" s="327"/>
      <c r="F186" s="690"/>
    </row>
    <row r="187" spans="1:6" ht="27">
      <c r="A187" s="59"/>
      <c r="B187" s="63">
        <v>42</v>
      </c>
      <c r="C187" s="79" t="s">
        <v>99</v>
      </c>
      <c r="D187" s="32">
        <v>200000</v>
      </c>
      <c r="E187" s="10">
        <v>0</v>
      </c>
      <c r="F187" s="690">
        <f t="shared" si="4"/>
        <v>0</v>
      </c>
    </row>
    <row r="188" spans="1:6">
      <c r="A188" s="54" t="s">
        <v>580</v>
      </c>
      <c r="B188" s="29">
        <v>421</v>
      </c>
      <c r="C188" s="55" t="s">
        <v>80</v>
      </c>
      <c r="D188" s="70">
        <v>200000</v>
      </c>
      <c r="E188" s="70">
        <v>0</v>
      </c>
      <c r="F188" s="690">
        <f t="shared" si="4"/>
        <v>0</v>
      </c>
    </row>
    <row r="189" spans="1:6">
      <c r="A189" s="54"/>
      <c r="B189" s="29"/>
      <c r="C189" s="55"/>
      <c r="D189" s="70"/>
      <c r="E189" s="70"/>
      <c r="F189" s="690"/>
    </row>
    <row r="190" spans="1:6" ht="27">
      <c r="A190" s="435" t="s">
        <v>52</v>
      </c>
      <c r="B190" s="394" t="s">
        <v>494</v>
      </c>
      <c r="C190" s="480" t="s">
        <v>504</v>
      </c>
      <c r="D190" s="392">
        <v>100000</v>
      </c>
      <c r="E190" s="392">
        <f>E192</f>
        <v>55250</v>
      </c>
      <c r="F190" s="532">
        <f t="shared" si="4"/>
        <v>55.25</v>
      </c>
    </row>
    <row r="191" spans="1:6">
      <c r="A191" s="54"/>
      <c r="B191" s="29"/>
      <c r="C191" s="55"/>
      <c r="D191" s="70"/>
      <c r="E191" s="70"/>
      <c r="F191" s="690"/>
    </row>
    <row r="192" spans="1:6" ht="27">
      <c r="A192" s="436"/>
      <c r="B192" s="555">
        <v>42</v>
      </c>
      <c r="C192" s="7" t="s">
        <v>495</v>
      </c>
      <c r="D192" s="73">
        <v>100000</v>
      </c>
      <c r="E192" s="73">
        <f>E193</f>
        <v>55250</v>
      </c>
      <c r="F192" s="690">
        <f t="shared" si="4"/>
        <v>55.25</v>
      </c>
    </row>
    <row r="193" spans="1:7">
      <c r="A193" s="54" t="s">
        <v>681</v>
      </c>
      <c r="B193" s="200">
        <v>426</v>
      </c>
      <c r="C193" s="55" t="s">
        <v>462</v>
      </c>
      <c r="D193" s="70">
        <v>100000</v>
      </c>
      <c r="E193" s="70">
        <f>E194</f>
        <v>55250</v>
      </c>
      <c r="F193" s="690">
        <f t="shared" si="4"/>
        <v>55.25</v>
      </c>
    </row>
    <row r="194" spans="1:7">
      <c r="A194" s="54"/>
      <c r="B194" s="200">
        <v>4264</v>
      </c>
      <c r="C194" s="55" t="s">
        <v>462</v>
      </c>
      <c r="D194" s="70"/>
      <c r="E194" s="70">
        <v>55250</v>
      </c>
      <c r="F194" s="690"/>
    </row>
    <row r="195" spans="1:7">
      <c r="A195" s="54"/>
      <c r="B195" s="29"/>
      <c r="C195" s="55"/>
      <c r="D195" s="70"/>
      <c r="E195" s="70"/>
      <c r="F195" s="690"/>
    </row>
    <row r="196" spans="1:7" ht="16.5" customHeight="1">
      <c r="A196" s="435" t="s">
        <v>52</v>
      </c>
      <c r="B196" s="394" t="s">
        <v>496</v>
      </c>
      <c r="C196" s="556" t="s">
        <v>497</v>
      </c>
      <c r="D196" s="392">
        <v>800000</v>
      </c>
      <c r="E196" s="392">
        <v>0</v>
      </c>
      <c r="F196" s="532">
        <f t="shared" si="4"/>
        <v>0</v>
      </c>
    </row>
    <row r="197" spans="1:7" ht="16.5" customHeight="1">
      <c r="A197" s="54"/>
      <c r="B197" s="29"/>
      <c r="C197" s="55"/>
      <c r="D197" s="70"/>
      <c r="E197" s="70"/>
      <c r="F197" s="690"/>
    </row>
    <row r="198" spans="1:7" ht="27">
      <c r="A198" s="436"/>
      <c r="B198" s="198">
        <v>42</v>
      </c>
      <c r="C198" s="7" t="s">
        <v>501</v>
      </c>
      <c r="D198" s="73">
        <v>800000</v>
      </c>
      <c r="E198" s="73">
        <v>0</v>
      </c>
      <c r="F198" s="690">
        <f t="shared" si="4"/>
        <v>0</v>
      </c>
      <c r="G198" s="124"/>
    </row>
    <row r="199" spans="1:7" ht="16.5" customHeight="1">
      <c r="A199" s="54" t="s">
        <v>682</v>
      </c>
      <c r="B199" s="200">
        <v>421</v>
      </c>
      <c r="C199" s="40" t="s">
        <v>499</v>
      </c>
      <c r="D199" s="70">
        <v>800000</v>
      </c>
      <c r="E199" s="70">
        <v>0</v>
      </c>
      <c r="F199" s="690">
        <f t="shared" si="4"/>
        <v>0</v>
      </c>
    </row>
    <row r="200" spans="1:7" ht="13.5" customHeight="1">
      <c r="A200" s="54"/>
      <c r="B200" s="29"/>
      <c r="C200" s="55"/>
      <c r="D200" s="26"/>
      <c r="E200" s="70"/>
      <c r="F200" s="690"/>
    </row>
    <row r="201" spans="1:7">
      <c r="A201" s="313" t="s">
        <v>52</v>
      </c>
      <c r="B201" s="314" t="s">
        <v>169</v>
      </c>
      <c r="C201" s="250" t="s">
        <v>170</v>
      </c>
      <c r="D201" s="310">
        <v>250000</v>
      </c>
      <c r="E201" s="310">
        <f>E203</f>
        <v>108937.5</v>
      </c>
      <c r="F201" s="532">
        <f t="shared" si="4"/>
        <v>43.575000000000003</v>
      </c>
    </row>
    <row r="202" spans="1:7">
      <c r="A202" s="78"/>
      <c r="B202" s="29"/>
      <c r="C202" s="55"/>
      <c r="D202" s="26"/>
      <c r="E202" s="70"/>
      <c r="F202" s="690"/>
    </row>
    <row r="203" spans="1:7" ht="27">
      <c r="A203" s="82"/>
      <c r="B203" s="8">
        <v>42</v>
      </c>
      <c r="C203" s="7" t="s">
        <v>88</v>
      </c>
      <c r="D203" s="11">
        <v>250000</v>
      </c>
      <c r="E203" s="11">
        <f>E204</f>
        <v>108937.5</v>
      </c>
      <c r="F203" s="690">
        <f t="shared" si="4"/>
        <v>43.575000000000003</v>
      </c>
    </row>
    <row r="204" spans="1:7">
      <c r="A204" s="42">
        <v>144</v>
      </c>
      <c r="B204" s="49">
        <v>426</v>
      </c>
      <c r="C204" s="40" t="s">
        <v>171</v>
      </c>
      <c r="D204" s="88">
        <v>250000</v>
      </c>
      <c r="E204" s="88">
        <f>E205</f>
        <v>108937.5</v>
      </c>
      <c r="F204" s="690">
        <f t="shared" si="4"/>
        <v>43.575000000000003</v>
      </c>
    </row>
    <row r="205" spans="1:7">
      <c r="A205" s="42"/>
      <c r="B205" s="49">
        <v>4263</v>
      </c>
      <c r="C205" s="40" t="s">
        <v>732</v>
      </c>
      <c r="D205" s="88"/>
      <c r="E205" s="88">
        <v>108937.5</v>
      </c>
      <c r="F205" s="690"/>
    </row>
    <row r="206" spans="1:7">
      <c r="A206" s="78"/>
      <c r="B206" s="29"/>
      <c r="C206" s="55"/>
      <c r="D206" s="26"/>
      <c r="E206" s="70"/>
      <c r="F206" s="690"/>
    </row>
    <row r="207" spans="1:7" ht="27">
      <c r="A207" s="235" t="s">
        <v>52</v>
      </c>
      <c r="B207" s="311" t="s">
        <v>241</v>
      </c>
      <c r="C207" s="236" t="s">
        <v>312</v>
      </c>
      <c r="D207" s="312">
        <v>150000</v>
      </c>
      <c r="E207" s="228">
        <v>0</v>
      </c>
      <c r="F207" s="532">
        <f t="shared" si="4"/>
        <v>0</v>
      </c>
    </row>
    <row r="208" spans="1:7">
      <c r="A208" s="72"/>
      <c r="B208" s="83"/>
      <c r="C208" s="38"/>
      <c r="D208" s="84"/>
      <c r="E208" s="88"/>
      <c r="F208" s="690"/>
    </row>
    <row r="209" spans="1:6" ht="27">
      <c r="A209" s="48"/>
      <c r="B209" s="85">
        <v>42</v>
      </c>
      <c r="C209" s="7" t="s">
        <v>245</v>
      </c>
      <c r="D209" s="86">
        <v>150000</v>
      </c>
      <c r="E209" s="86">
        <v>0</v>
      </c>
      <c r="F209" s="690">
        <f t="shared" si="4"/>
        <v>0</v>
      </c>
    </row>
    <row r="210" spans="1:6">
      <c r="A210" s="48">
        <v>145</v>
      </c>
      <c r="B210" s="87">
        <v>426</v>
      </c>
      <c r="C210" s="13" t="s">
        <v>246</v>
      </c>
      <c r="D210" s="88">
        <v>150000</v>
      </c>
      <c r="E210" s="88">
        <v>0</v>
      </c>
      <c r="F210" s="690">
        <f t="shared" si="4"/>
        <v>0</v>
      </c>
    </row>
    <row r="211" spans="1:6">
      <c r="A211" s="78"/>
      <c r="B211" s="29"/>
      <c r="C211" s="55"/>
      <c r="D211" s="26"/>
      <c r="E211" s="70"/>
      <c r="F211" s="690"/>
    </row>
    <row r="212" spans="1:6" ht="27">
      <c r="A212" s="308" t="s">
        <v>52</v>
      </c>
      <c r="B212" s="309" t="s">
        <v>256</v>
      </c>
      <c r="C212" s="236" t="s">
        <v>650</v>
      </c>
      <c r="D212" s="239">
        <v>100000</v>
      </c>
      <c r="E212" s="307">
        <v>0</v>
      </c>
      <c r="F212" s="532">
        <f t="shared" si="4"/>
        <v>0</v>
      </c>
    </row>
    <row r="213" spans="1:6" s="187" customFormat="1">
      <c r="A213" s="64"/>
      <c r="B213" s="63"/>
      <c r="C213" s="79"/>
      <c r="D213" s="80"/>
      <c r="E213" s="331"/>
      <c r="F213" s="690"/>
    </row>
    <row r="214" spans="1:6">
      <c r="A214" s="72"/>
      <c r="B214" s="51">
        <v>32</v>
      </c>
      <c r="C214" s="38" t="s">
        <v>34</v>
      </c>
      <c r="D214" s="52">
        <v>100000</v>
      </c>
      <c r="E214" s="11">
        <v>0</v>
      </c>
      <c r="F214" s="690">
        <f t="shared" si="4"/>
        <v>0</v>
      </c>
    </row>
    <row r="215" spans="1:6">
      <c r="A215" s="42">
        <v>146</v>
      </c>
      <c r="B215" s="49">
        <v>323</v>
      </c>
      <c r="C215" s="40" t="s">
        <v>40</v>
      </c>
      <c r="D215" s="88">
        <v>100000</v>
      </c>
      <c r="E215" s="88">
        <v>0</v>
      </c>
      <c r="F215" s="690">
        <f t="shared" si="4"/>
        <v>0</v>
      </c>
    </row>
    <row r="216" spans="1:6">
      <c r="A216" s="78"/>
      <c r="B216" s="29"/>
      <c r="C216" s="55"/>
      <c r="D216" s="26"/>
      <c r="E216" s="70"/>
      <c r="F216" s="690"/>
    </row>
    <row r="217" spans="1:6" ht="18" customHeight="1">
      <c r="A217" s="308" t="s">
        <v>52</v>
      </c>
      <c r="B217" s="309" t="s">
        <v>320</v>
      </c>
      <c r="C217" s="236" t="s">
        <v>498</v>
      </c>
      <c r="D217" s="237">
        <f>D219+D222</f>
        <v>500000</v>
      </c>
      <c r="E217" s="310">
        <v>0</v>
      </c>
      <c r="F217" s="532">
        <f t="shared" si="4"/>
        <v>0</v>
      </c>
    </row>
    <row r="218" spans="1:6">
      <c r="A218" s="78"/>
      <c r="B218" s="241"/>
      <c r="C218" s="55"/>
      <c r="D218" s="210"/>
      <c r="E218" s="70"/>
      <c r="F218" s="690"/>
    </row>
    <row r="219" spans="1:6" ht="27">
      <c r="A219" s="72"/>
      <c r="B219" s="51">
        <v>41</v>
      </c>
      <c r="C219" s="38" t="s">
        <v>483</v>
      </c>
      <c r="D219" s="52">
        <v>500000</v>
      </c>
      <c r="E219" s="11">
        <v>0</v>
      </c>
      <c r="F219" s="690">
        <f t="shared" si="4"/>
        <v>0</v>
      </c>
    </row>
    <row r="220" spans="1:6" ht="27">
      <c r="A220" s="48">
        <v>147</v>
      </c>
      <c r="B220" s="49">
        <v>411</v>
      </c>
      <c r="C220" s="40" t="s">
        <v>484</v>
      </c>
      <c r="D220" s="17">
        <v>500000</v>
      </c>
      <c r="E220" s="17">
        <v>0</v>
      </c>
      <c r="F220" s="690">
        <f t="shared" si="4"/>
        <v>0</v>
      </c>
    </row>
    <row r="221" spans="1:6">
      <c r="A221" s="48"/>
      <c r="B221" s="49"/>
      <c r="C221" s="40"/>
      <c r="D221" s="17"/>
      <c r="E221" s="17"/>
      <c r="F221" s="690"/>
    </row>
    <row r="222" spans="1:6" ht="27">
      <c r="A222" s="613"/>
      <c r="B222" s="614">
        <v>42</v>
      </c>
      <c r="C222" s="615" t="s">
        <v>245</v>
      </c>
      <c r="D222" s="616">
        <v>0</v>
      </c>
      <c r="E222" s="616">
        <v>0</v>
      </c>
      <c r="F222" s="690">
        <v>0</v>
      </c>
    </row>
    <row r="223" spans="1:6">
      <c r="A223" s="48">
        <v>148</v>
      </c>
      <c r="B223" s="87">
        <v>426</v>
      </c>
      <c r="C223" s="13" t="s">
        <v>462</v>
      </c>
      <c r="D223" s="17">
        <v>0</v>
      </c>
      <c r="E223" s="17">
        <v>0</v>
      </c>
      <c r="F223" s="691">
        <v>0</v>
      </c>
    </row>
    <row r="224" spans="1:6">
      <c r="A224" s="48"/>
      <c r="B224" s="87"/>
      <c r="C224" s="13"/>
      <c r="D224" s="17"/>
      <c r="E224" s="17"/>
      <c r="F224" s="690"/>
    </row>
    <row r="225" spans="1:6" ht="15.75" customHeight="1">
      <c r="A225" s="308" t="s">
        <v>52</v>
      </c>
      <c r="B225" s="309" t="s">
        <v>172</v>
      </c>
      <c r="C225" s="236" t="s">
        <v>178</v>
      </c>
      <c r="D225" s="237">
        <f>D227+D231</f>
        <v>200000</v>
      </c>
      <c r="E225" s="310">
        <f>E227</f>
        <v>23273.75</v>
      </c>
      <c r="F225" s="532">
        <f t="shared" si="4"/>
        <v>11.636875</v>
      </c>
    </row>
    <row r="226" spans="1:6">
      <c r="A226" s="248"/>
      <c r="B226" s="66"/>
      <c r="C226" s="247"/>
      <c r="D226" s="660"/>
      <c r="E226" s="325"/>
      <c r="F226" s="690"/>
    </row>
    <row r="227" spans="1:6">
      <c r="A227" s="72"/>
      <c r="B227" s="51">
        <v>32</v>
      </c>
      <c r="C227" s="38" t="s">
        <v>34</v>
      </c>
      <c r="D227" s="52">
        <v>100000</v>
      </c>
      <c r="E227" s="11">
        <f>E228</f>
        <v>23273.75</v>
      </c>
      <c r="F227" s="690">
        <f t="shared" si="4"/>
        <v>23.27375</v>
      </c>
    </row>
    <row r="228" spans="1:6">
      <c r="A228" s="48">
        <v>149</v>
      </c>
      <c r="B228" s="53">
        <v>323</v>
      </c>
      <c r="C228" s="13" t="s">
        <v>40</v>
      </c>
      <c r="D228" s="58">
        <v>100000</v>
      </c>
      <c r="E228" s="17">
        <f>E229</f>
        <v>23273.75</v>
      </c>
      <c r="F228" s="690">
        <f t="shared" si="4"/>
        <v>23.27375</v>
      </c>
    </row>
    <row r="229" spans="1:6">
      <c r="A229" s="89"/>
      <c r="B229" s="53">
        <v>3237</v>
      </c>
      <c r="C229" s="13" t="s">
        <v>726</v>
      </c>
      <c r="D229" s="58"/>
      <c r="E229" s="17">
        <v>23273.75</v>
      </c>
      <c r="F229" s="690"/>
    </row>
    <row r="230" spans="1:6">
      <c r="A230" s="89"/>
      <c r="B230" s="53"/>
      <c r="C230" s="13"/>
      <c r="D230" s="661"/>
      <c r="E230" s="17"/>
      <c r="F230" s="690"/>
    </row>
    <row r="231" spans="1:6" ht="27">
      <c r="A231" s="252"/>
      <c r="B231" s="8">
        <v>42</v>
      </c>
      <c r="C231" s="7" t="s">
        <v>177</v>
      </c>
      <c r="D231" s="52">
        <v>100000</v>
      </c>
      <c r="E231" s="11">
        <v>0</v>
      </c>
      <c r="F231" s="690">
        <f t="shared" si="4"/>
        <v>0</v>
      </c>
    </row>
    <row r="232" spans="1:6">
      <c r="A232" s="89">
        <v>150</v>
      </c>
      <c r="B232" s="53">
        <v>421</v>
      </c>
      <c r="C232" s="13" t="s">
        <v>80</v>
      </c>
      <c r="D232" s="58">
        <v>100000</v>
      </c>
      <c r="E232" s="17">
        <v>0</v>
      </c>
      <c r="F232" s="690">
        <f t="shared" si="4"/>
        <v>0</v>
      </c>
    </row>
    <row r="233" spans="1:6">
      <c r="A233" s="89"/>
      <c r="B233" s="53"/>
      <c r="C233" s="13"/>
      <c r="D233" s="17"/>
      <c r="E233" s="17"/>
      <c r="F233" s="690"/>
    </row>
    <row r="234" spans="1:6" ht="16.5" customHeight="1">
      <c r="A234" s="249" t="s">
        <v>52</v>
      </c>
      <c r="B234" s="181" t="s">
        <v>173</v>
      </c>
      <c r="C234" s="250" t="s">
        <v>180</v>
      </c>
      <c r="D234" s="251">
        <v>250000</v>
      </c>
      <c r="E234" s="251">
        <f>E236</f>
        <v>26079.439999999999</v>
      </c>
      <c r="F234" s="532">
        <f t="shared" si="4"/>
        <v>10.431775999999999</v>
      </c>
    </row>
    <row r="235" spans="1:6">
      <c r="A235" s="89"/>
      <c r="B235" s="8"/>
      <c r="C235" s="7"/>
      <c r="D235" s="11"/>
      <c r="E235" s="17"/>
      <c r="F235" s="690"/>
    </row>
    <row r="236" spans="1:6">
      <c r="A236" s="89"/>
      <c r="B236" s="8">
        <v>32</v>
      </c>
      <c r="C236" s="7" t="s">
        <v>34</v>
      </c>
      <c r="D236" s="11">
        <v>250000</v>
      </c>
      <c r="E236" s="11">
        <f>E237</f>
        <v>26079.439999999999</v>
      </c>
      <c r="F236" s="690">
        <f t="shared" si="4"/>
        <v>10.431775999999999</v>
      </c>
    </row>
    <row r="237" spans="1:6">
      <c r="A237" s="89">
        <v>151</v>
      </c>
      <c r="B237" s="53">
        <v>323</v>
      </c>
      <c r="C237" s="13" t="s">
        <v>40</v>
      </c>
      <c r="D237" s="17">
        <v>250000</v>
      </c>
      <c r="E237" s="17">
        <f>E238</f>
        <v>26079.439999999999</v>
      </c>
      <c r="F237" s="690">
        <f t="shared" si="4"/>
        <v>10.431775999999999</v>
      </c>
    </row>
    <row r="238" spans="1:6">
      <c r="A238" s="89"/>
      <c r="B238" s="53">
        <v>3237</v>
      </c>
      <c r="C238" s="13" t="s">
        <v>726</v>
      </c>
      <c r="D238" s="17"/>
      <c r="E238" s="17">
        <v>26079.439999999999</v>
      </c>
      <c r="F238" s="690"/>
    </row>
    <row r="239" spans="1:6">
      <c r="A239" s="89"/>
      <c r="B239" s="53"/>
      <c r="C239" s="13"/>
      <c r="D239" s="17"/>
      <c r="E239" s="17"/>
      <c r="F239" s="690"/>
    </row>
    <row r="240" spans="1:6" ht="27">
      <c r="A240" s="330" t="s">
        <v>52</v>
      </c>
      <c r="B240" s="181" t="s">
        <v>174</v>
      </c>
      <c r="C240" s="250" t="s">
        <v>374</v>
      </c>
      <c r="D240" s="251">
        <v>1000000</v>
      </c>
      <c r="E240" s="251">
        <v>0</v>
      </c>
      <c r="F240" s="532">
        <f t="shared" si="4"/>
        <v>0</v>
      </c>
    </row>
    <row r="241" spans="1:7">
      <c r="A241" s="48"/>
      <c r="B241" s="53"/>
      <c r="C241" s="13"/>
      <c r="D241" s="17"/>
      <c r="E241" s="17"/>
      <c r="F241" s="690"/>
    </row>
    <row r="242" spans="1:7" ht="27">
      <c r="A242" s="82"/>
      <c r="B242" s="8">
        <v>42</v>
      </c>
      <c r="C242" s="7" t="s">
        <v>88</v>
      </c>
      <c r="D242" s="11">
        <v>1000000</v>
      </c>
      <c r="E242" s="11">
        <v>0</v>
      </c>
      <c r="F242" s="690">
        <f t="shared" si="4"/>
        <v>0</v>
      </c>
    </row>
    <row r="243" spans="1:7">
      <c r="A243" s="48">
        <v>152</v>
      </c>
      <c r="B243" s="53">
        <v>422</v>
      </c>
      <c r="C243" s="13" t="s">
        <v>487</v>
      </c>
      <c r="D243" s="17">
        <v>1000000</v>
      </c>
      <c r="E243" s="17">
        <v>0</v>
      </c>
      <c r="F243" s="690">
        <f t="shared" si="4"/>
        <v>0</v>
      </c>
    </row>
    <row r="244" spans="1:7">
      <c r="A244" s="89"/>
      <c r="B244" s="53"/>
      <c r="C244" s="13"/>
      <c r="D244" s="17"/>
      <c r="E244" s="17"/>
      <c r="F244" s="690"/>
    </row>
    <row r="245" spans="1:7" ht="27">
      <c r="A245" s="249" t="s">
        <v>52</v>
      </c>
      <c r="B245" s="181" t="s">
        <v>175</v>
      </c>
      <c r="C245" s="250" t="s">
        <v>561</v>
      </c>
      <c r="D245" s="251">
        <v>300000</v>
      </c>
      <c r="E245" s="251">
        <v>0</v>
      </c>
      <c r="F245" s="532">
        <f t="shared" si="4"/>
        <v>0</v>
      </c>
    </row>
    <row r="246" spans="1:7">
      <c r="A246" s="89"/>
      <c r="B246" s="53"/>
      <c r="C246" s="13"/>
      <c r="D246" s="17"/>
      <c r="E246" s="17"/>
      <c r="F246" s="690"/>
    </row>
    <row r="247" spans="1:7">
      <c r="A247" s="89"/>
      <c r="B247" s="8">
        <v>32</v>
      </c>
      <c r="C247" s="7" t="s">
        <v>34</v>
      </c>
      <c r="D247" s="11">
        <v>300000</v>
      </c>
      <c r="E247" s="11">
        <v>0</v>
      </c>
      <c r="F247" s="690">
        <f t="shared" ref="F247:F309" si="5">E247/D247*100</f>
        <v>0</v>
      </c>
    </row>
    <row r="248" spans="1:7" ht="17.25" customHeight="1">
      <c r="A248" s="89">
        <v>153</v>
      </c>
      <c r="B248" s="53">
        <v>323</v>
      </c>
      <c r="C248" s="13" t="s">
        <v>40</v>
      </c>
      <c r="D248" s="17">
        <v>300000</v>
      </c>
      <c r="E248" s="17">
        <v>0</v>
      </c>
      <c r="F248" s="690">
        <f t="shared" si="5"/>
        <v>0</v>
      </c>
    </row>
    <row r="249" spans="1:7">
      <c r="A249" s="89"/>
      <c r="B249" s="53"/>
      <c r="C249" s="13"/>
      <c r="D249" s="17"/>
      <c r="E249" s="17"/>
      <c r="F249" s="690"/>
    </row>
    <row r="250" spans="1:7" ht="27">
      <c r="A250" s="249" t="s">
        <v>52</v>
      </c>
      <c r="B250" s="181" t="s">
        <v>176</v>
      </c>
      <c r="C250" s="250" t="s">
        <v>439</v>
      </c>
      <c r="D250" s="251">
        <v>4500000</v>
      </c>
      <c r="E250" s="251">
        <f>E252</f>
        <v>2769229.38</v>
      </c>
      <c r="F250" s="532">
        <f t="shared" si="5"/>
        <v>61.538430666666663</v>
      </c>
      <c r="G250" s="203"/>
    </row>
    <row r="251" spans="1:7">
      <c r="A251" s="252"/>
      <c r="B251" s="53"/>
      <c r="C251" s="7"/>
      <c r="D251" s="17"/>
      <c r="E251" s="17"/>
      <c r="F251" s="690"/>
    </row>
    <row r="252" spans="1:7" ht="27">
      <c r="A252" s="252"/>
      <c r="B252" s="8">
        <v>42</v>
      </c>
      <c r="C252" s="7" t="s">
        <v>247</v>
      </c>
      <c r="D252" s="11">
        <v>4500000</v>
      </c>
      <c r="E252" s="11">
        <f>E253</f>
        <v>2769229.38</v>
      </c>
      <c r="F252" s="690">
        <f t="shared" si="5"/>
        <v>61.538430666666663</v>
      </c>
    </row>
    <row r="253" spans="1:7">
      <c r="A253" s="89">
        <v>154</v>
      </c>
      <c r="B253" s="53">
        <v>421</v>
      </c>
      <c r="C253" s="13" t="s">
        <v>249</v>
      </c>
      <c r="D253" s="17">
        <v>4500000</v>
      </c>
      <c r="E253" s="17">
        <f>E254</f>
        <v>2769229.38</v>
      </c>
      <c r="F253" s="690">
        <f t="shared" si="5"/>
        <v>61.538430666666663</v>
      </c>
    </row>
    <row r="254" spans="1:7">
      <c r="A254" s="89"/>
      <c r="B254" s="53">
        <v>4213</v>
      </c>
      <c r="C254" s="13" t="s">
        <v>733</v>
      </c>
      <c r="D254" s="17"/>
      <c r="E254" s="17">
        <v>2769229.38</v>
      </c>
      <c r="F254" s="690"/>
    </row>
    <row r="255" spans="1:7">
      <c r="A255" s="252"/>
      <c r="B255" s="53"/>
      <c r="C255" s="13"/>
      <c r="D255" s="17"/>
      <c r="E255" s="329"/>
      <c r="F255" s="690"/>
    </row>
    <row r="256" spans="1:7" ht="27" customHeight="1">
      <c r="A256" s="393" t="s">
        <v>52</v>
      </c>
      <c r="B256" s="394" t="s">
        <v>475</v>
      </c>
      <c r="C256" s="391" t="s">
        <v>416</v>
      </c>
      <c r="D256" s="392">
        <v>150000</v>
      </c>
      <c r="E256" s="392">
        <v>0</v>
      </c>
      <c r="F256" s="532">
        <f t="shared" si="5"/>
        <v>0</v>
      </c>
    </row>
    <row r="257" spans="1:7">
      <c r="A257" s="303"/>
      <c r="B257" s="200"/>
      <c r="C257" s="201"/>
      <c r="D257" s="70"/>
      <c r="E257" s="70"/>
      <c r="F257" s="690"/>
    </row>
    <row r="258" spans="1:7" ht="27">
      <c r="A258" s="378"/>
      <c r="B258" s="198">
        <v>42</v>
      </c>
      <c r="C258" s="171" t="s">
        <v>417</v>
      </c>
      <c r="D258" s="73">
        <v>150000</v>
      </c>
      <c r="E258" s="73">
        <v>0</v>
      </c>
      <c r="F258" s="690">
        <f t="shared" si="5"/>
        <v>0</v>
      </c>
    </row>
    <row r="259" spans="1:7">
      <c r="A259" s="303">
        <v>155</v>
      </c>
      <c r="B259" s="200">
        <v>426</v>
      </c>
      <c r="C259" s="12" t="s">
        <v>418</v>
      </c>
      <c r="D259" s="70">
        <v>150000</v>
      </c>
      <c r="E259" s="327">
        <v>0</v>
      </c>
      <c r="F259" s="690">
        <f t="shared" si="5"/>
        <v>0</v>
      </c>
    </row>
    <row r="260" spans="1:7">
      <c r="A260" s="252"/>
      <c r="B260" s="53"/>
      <c r="C260" s="13"/>
      <c r="D260" s="17"/>
      <c r="E260" s="329"/>
      <c r="F260" s="690"/>
    </row>
    <row r="261" spans="1:7" ht="27">
      <c r="A261" s="393" t="s">
        <v>52</v>
      </c>
      <c r="B261" s="394" t="s">
        <v>476</v>
      </c>
      <c r="C261" s="480" t="s">
        <v>601</v>
      </c>
      <c r="D261" s="392">
        <v>150000</v>
      </c>
      <c r="E261" s="392">
        <v>0</v>
      </c>
      <c r="F261" s="532">
        <f t="shared" si="5"/>
        <v>0</v>
      </c>
      <c r="G261" s="203"/>
    </row>
    <row r="262" spans="1:7">
      <c r="A262" s="303"/>
      <c r="B262" s="200"/>
      <c r="C262" s="201"/>
      <c r="D262" s="70"/>
      <c r="E262" s="70"/>
      <c r="F262" s="690"/>
    </row>
    <row r="263" spans="1:7">
      <c r="A263" s="378"/>
      <c r="B263" s="198">
        <v>32</v>
      </c>
      <c r="C263" s="171" t="s">
        <v>34</v>
      </c>
      <c r="D263" s="73">
        <v>150000</v>
      </c>
      <c r="E263" s="73">
        <v>0</v>
      </c>
      <c r="F263" s="690">
        <f t="shared" si="5"/>
        <v>0</v>
      </c>
    </row>
    <row r="264" spans="1:7">
      <c r="A264" s="428">
        <v>156</v>
      </c>
      <c r="B264" s="200">
        <v>323</v>
      </c>
      <c r="C264" s="12" t="s">
        <v>40</v>
      </c>
      <c r="D264" s="70">
        <v>150000</v>
      </c>
      <c r="E264" s="327">
        <v>0</v>
      </c>
      <c r="F264" s="690">
        <f t="shared" si="5"/>
        <v>0</v>
      </c>
    </row>
    <row r="265" spans="1:7">
      <c r="A265" s="428"/>
      <c r="B265" s="200"/>
      <c r="C265" s="12"/>
      <c r="D265" s="70"/>
      <c r="E265" s="327"/>
      <c r="F265" s="690"/>
    </row>
    <row r="266" spans="1:7" ht="27">
      <c r="A266" s="602" t="s">
        <v>52</v>
      </c>
      <c r="B266" s="304" t="s">
        <v>477</v>
      </c>
      <c r="C266" s="227" t="s">
        <v>540</v>
      </c>
      <c r="D266" s="230">
        <v>3200000</v>
      </c>
      <c r="E266" s="595">
        <v>0</v>
      </c>
      <c r="F266" s="532">
        <f t="shared" si="5"/>
        <v>0</v>
      </c>
    </row>
    <row r="267" spans="1:7">
      <c r="A267" s="428"/>
      <c r="B267" s="200"/>
      <c r="C267" s="12"/>
      <c r="D267" s="70"/>
      <c r="E267" s="327"/>
      <c r="F267" s="690"/>
    </row>
    <row r="268" spans="1:7" ht="27">
      <c r="A268" s="467"/>
      <c r="B268" s="198">
        <v>42</v>
      </c>
      <c r="C268" s="171" t="s">
        <v>417</v>
      </c>
      <c r="D268" s="73">
        <v>3200000</v>
      </c>
      <c r="E268" s="429">
        <v>0</v>
      </c>
      <c r="F268" s="690">
        <f t="shared" si="5"/>
        <v>0</v>
      </c>
    </row>
    <row r="269" spans="1:7">
      <c r="A269" s="89">
        <v>157</v>
      </c>
      <c r="B269" s="53">
        <v>421</v>
      </c>
      <c r="C269" s="13" t="s">
        <v>80</v>
      </c>
      <c r="D269" s="17">
        <v>3200000</v>
      </c>
      <c r="E269" s="147">
        <v>0</v>
      </c>
      <c r="F269" s="690">
        <f t="shared" si="5"/>
        <v>0</v>
      </c>
    </row>
    <row r="270" spans="1:7">
      <c r="A270" s="252"/>
      <c r="B270" s="53"/>
      <c r="C270" s="13"/>
      <c r="D270" s="17"/>
      <c r="E270" s="329"/>
      <c r="F270" s="690"/>
    </row>
    <row r="271" spans="1:7" ht="18.75" customHeight="1">
      <c r="A271" s="249" t="s">
        <v>539</v>
      </c>
      <c r="B271" s="181" t="s">
        <v>541</v>
      </c>
      <c r="C271" s="250" t="s">
        <v>542</v>
      </c>
      <c r="D271" s="251">
        <v>200000</v>
      </c>
      <c r="E271" s="229">
        <f>E273</f>
        <v>195841.05</v>
      </c>
      <c r="F271" s="532">
        <f t="shared" si="5"/>
        <v>97.920524999999998</v>
      </c>
    </row>
    <row r="272" spans="1:7">
      <c r="A272" s="252"/>
      <c r="B272" s="53"/>
      <c r="C272" s="13"/>
      <c r="D272" s="17"/>
      <c r="E272" s="147"/>
      <c r="F272" s="690"/>
    </row>
    <row r="273" spans="1:6" ht="27">
      <c r="A273" s="252"/>
      <c r="B273" s="8">
        <v>42</v>
      </c>
      <c r="C273" s="7" t="s">
        <v>417</v>
      </c>
      <c r="D273" s="11">
        <v>200000</v>
      </c>
      <c r="E273" s="164">
        <f>E274</f>
        <v>195841.05</v>
      </c>
      <c r="F273" s="690">
        <f t="shared" si="5"/>
        <v>97.920524999999998</v>
      </c>
    </row>
    <row r="274" spans="1:6">
      <c r="A274" s="89">
        <v>158</v>
      </c>
      <c r="B274" s="53">
        <v>421</v>
      </c>
      <c r="C274" s="13" t="s">
        <v>80</v>
      </c>
      <c r="D274" s="17">
        <v>200000</v>
      </c>
      <c r="E274" s="147">
        <f>E275</f>
        <v>195841.05</v>
      </c>
      <c r="F274" s="690">
        <f t="shared" si="5"/>
        <v>97.920524999999998</v>
      </c>
    </row>
    <row r="275" spans="1:6">
      <c r="A275" s="89"/>
      <c r="B275" s="53">
        <v>4213</v>
      </c>
      <c r="C275" s="13" t="s">
        <v>734</v>
      </c>
      <c r="D275" s="17"/>
      <c r="E275" s="147">
        <v>195841.05</v>
      </c>
      <c r="F275" s="690"/>
    </row>
    <row r="276" spans="1:6">
      <c r="A276" s="252"/>
      <c r="B276" s="53"/>
      <c r="C276" s="13"/>
      <c r="D276" s="17"/>
      <c r="E276" s="329"/>
      <c r="F276" s="690"/>
    </row>
    <row r="277" spans="1:6">
      <c r="A277" s="393" t="s">
        <v>52</v>
      </c>
      <c r="B277" s="394" t="s">
        <v>461</v>
      </c>
      <c r="C277" s="391" t="s">
        <v>464</v>
      </c>
      <c r="D277" s="392">
        <v>200000</v>
      </c>
      <c r="E277" s="392">
        <v>0</v>
      </c>
      <c r="F277" s="532">
        <f t="shared" si="5"/>
        <v>0</v>
      </c>
    </row>
    <row r="278" spans="1:6">
      <c r="A278" s="303"/>
      <c r="B278" s="200"/>
      <c r="C278" s="201"/>
      <c r="D278" s="70"/>
      <c r="E278" s="70"/>
      <c r="F278" s="690"/>
    </row>
    <row r="279" spans="1:6">
      <c r="A279" s="378"/>
      <c r="B279" s="198">
        <v>32</v>
      </c>
      <c r="C279" s="171" t="s">
        <v>34</v>
      </c>
      <c r="D279" s="73">
        <v>200000</v>
      </c>
      <c r="E279" s="73">
        <v>0</v>
      </c>
      <c r="F279" s="690">
        <f t="shared" si="5"/>
        <v>0</v>
      </c>
    </row>
    <row r="280" spans="1:6">
      <c r="A280" s="428">
        <v>159</v>
      </c>
      <c r="B280" s="200">
        <v>323</v>
      </c>
      <c r="C280" s="12" t="s">
        <v>97</v>
      </c>
      <c r="D280" s="70">
        <v>200000</v>
      </c>
      <c r="E280" s="327">
        <v>0</v>
      </c>
      <c r="F280" s="690">
        <f t="shared" si="5"/>
        <v>0</v>
      </c>
    </row>
    <row r="281" spans="1:6">
      <c r="A281" s="252"/>
      <c r="B281" s="53"/>
      <c r="C281" s="13"/>
      <c r="D281" s="17"/>
      <c r="E281" s="329"/>
      <c r="F281" s="690"/>
    </row>
    <row r="282" spans="1:6">
      <c r="A282" s="249" t="s">
        <v>52</v>
      </c>
      <c r="B282" s="181" t="s">
        <v>543</v>
      </c>
      <c r="C282" s="250" t="s">
        <v>544</v>
      </c>
      <c r="D282" s="251">
        <v>300000</v>
      </c>
      <c r="E282" s="229">
        <f>E284</f>
        <v>123125</v>
      </c>
      <c r="F282" s="532">
        <f t="shared" si="5"/>
        <v>41.041666666666664</v>
      </c>
    </row>
    <row r="283" spans="1:6">
      <c r="A283" s="252"/>
      <c r="B283" s="53"/>
      <c r="C283" s="13"/>
      <c r="D283" s="17"/>
      <c r="E283" s="147"/>
      <c r="F283" s="690"/>
    </row>
    <row r="284" spans="1:6" ht="27">
      <c r="A284" s="252"/>
      <c r="B284" s="8">
        <v>42</v>
      </c>
      <c r="C284" s="7" t="s">
        <v>417</v>
      </c>
      <c r="D284" s="11">
        <v>300000</v>
      </c>
      <c r="E284" s="164">
        <f>E285</f>
        <v>123125</v>
      </c>
      <c r="F284" s="690">
        <f t="shared" si="5"/>
        <v>41.041666666666664</v>
      </c>
    </row>
    <row r="285" spans="1:6">
      <c r="A285" s="89">
        <v>160</v>
      </c>
      <c r="B285" s="53">
        <v>421</v>
      </c>
      <c r="C285" s="13" t="s">
        <v>80</v>
      </c>
      <c r="D285" s="17">
        <v>300000</v>
      </c>
      <c r="E285" s="147">
        <f>E286</f>
        <v>123125</v>
      </c>
      <c r="F285" s="690">
        <f t="shared" si="5"/>
        <v>41.041666666666664</v>
      </c>
    </row>
    <row r="286" spans="1:6">
      <c r="A286" s="89"/>
      <c r="B286" s="53">
        <v>4213</v>
      </c>
      <c r="C286" s="13" t="s">
        <v>734</v>
      </c>
      <c r="D286" s="17"/>
      <c r="E286" s="147">
        <v>123125</v>
      </c>
      <c r="F286" s="690"/>
    </row>
    <row r="287" spans="1:6">
      <c r="A287" s="252"/>
      <c r="B287" s="53"/>
      <c r="C287" s="13"/>
      <c r="D287" s="17"/>
      <c r="E287" s="329"/>
      <c r="F287" s="690"/>
    </row>
    <row r="288" spans="1:6" ht="27">
      <c r="A288" s="468" t="s">
        <v>52</v>
      </c>
      <c r="B288" s="394" t="s">
        <v>463</v>
      </c>
      <c r="C288" s="391" t="s">
        <v>607</v>
      </c>
      <c r="D288" s="392">
        <v>300000</v>
      </c>
      <c r="E288" s="469">
        <f>E290</f>
        <v>77242.960000000006</v>
      </c>
      <c r="F288" s="532">
        <f t="shared" si="5"/>
        <v>25.747653333333336</v>
      </c>
    </row>
    <row r="289" spans="1:6">
      <c r="A289" s="428"/>
      <c r="B289" s="200"/>
      <c r="C289" s="12"/>
      <c r="D289" s="70"/>
      <c r="E289" s="327"/>
      <c r="F289" s="690"/>
    </row>
    <row r="290" spans="1:6" ht="27">
      <c r="A290" s="467"/>
      <c r="B290" s="198">
        <v>42</v>
      </c>
      <c r="C290" s="171" t="s">
        <v>99</v>
      </c>
      <c r="D290" s="73">
        <v>300000</v>
      </c>
      <c r="E290" s="429">
        <f>E291</f>
        <v>77242.960000000006</v>
      </c>
      <c r="F290" s="690">
        <f t="shared" si="5"/>
        <v>25.747653333333336</v>
      </c>
    </row>
    <row r="291" spans="1:6">
      <c r="A291" s="428">
        <v>161</v>
      </c>
      <c r="B291" s="200">
        <v>421</v>
      </c>
      <c r="C291" s="12" t="s">
        <v>80</v>
      </c>
      <c r="D291" s="70">
        <v>300000</v>
      </c>
      <c r="E291" s="327">
        <f>E292</f>
        <v>77242.960000000006</v>
      </c>
      <c r="F291" s="690">
        <f t="shared" si="5"/>
        <v>25.747653333333336</v>
      </c>
    </row>
    <row r="292" spans="1:6">
      <c r="A292" s="428"/>
      <c r="B292" s="200">
        <v>4213</v>
      </c>
      <c r="C292" s="13" t="s">
        <v>734</v>
      </c>
      <c r="D292" s="70"/>
      <c r="E292" s="327">
        <v>77242.960000000006</v>
      </c>
      <c r="F292" s="690"/>
    </row>
    <row r="293" spans="1:6">
      <c r="A293" s="428"/>
      <c r="B293" s="200"/>
      <c r="C293" s="12"/>
      <c r="D293" s="70"/>
      <c r="E293" s="327"/>
      <c r="F293" s="690"/>
    </row>
    <row r="294" spans="1:6" ht="27">
      <c r="A294" s="468" t="s">
        <v>52</v>
      </c>
      <c r="B294" s="394" t="s">
        <v>465</v>
      </c>
      <c r="C294" s="391" t="s">
        <v>502</v>
      </c>
      <c r="D294" s="392">
        <v>550000</v>
      </c>
      <c r="E294" s="469">
        <v>0</v>
      </c>
      <c r="F294" s="532">
        <f t="shared" si="5"/>
        <v>0</v>
      </c>
    </row>
    <row r="295" spans="1:6">
      <c r="A295" s="428"/>
      <c r="B295" s="200"/>
      <c r="C295" s="12"/>
      <c r="D295" s="70"/>
      <c r="E295" s="327"/>
      <c r="F295" s="690"/>
    </row>
    <row r="296" spans="1:6" ht="27">
      <c r="A296" s="467"/>
      <c r="B296" s="198">
        <v>42</v>
      </c>
      <c r="C296" s="171" t="s">
        <v>99</v>
      </c>
      <c r="D296" s="73">
        <v>550000</v>
      </c>
      <c r="E296" s="429">
        <v>0</v>
      </c>
      <c r="F296" s="690">
        <f t="shared" si="5"/>
        <v>0</v>
      </c>
    </row>
    <row r="297" spans="1:6" ht="16.5" customHeight="1">
      <c r="A297" s="428">
        <v>162</v>
      </c>
      <c r="B297" s="200">
        <v>426</v>
      </c>
      <c r="C297" s="12" t="s">
        <v>246</v>
      </c>
      <c r="D297" s="70">
        <v>550000</v>
      </c>
      <c r="E297" s="327">
        <v>0</v>
      </c>
      <c r="F297" s="690">
        <f t="shared" si="5"/>
        <v>0</v>
      </c>
    </row>
    <row r="298" spans="1:6" ht="16.5" customHeight="1">
      <c r="A298" s="428"/>
      <c r="B298" s="200"/>
      <c r="C298" s="12"/>
      <c r="D298" s="70"/>
      <c r="E298" s="327"/>
      <c r="F298" s="690"/>
    </row>
    <row r="299" spans="1:6" ht="27">
      <c r="A299" s="468" t="s">
        <v>52</v>
      </c>
      <c r="B299" s="394" t="s">
        <v>500</v>
      </c>
      <c r="C299" s="391" t="s">
        <v>602</v>
      </c>
      <c r="D299" s="392">
        <v>300000</v>
      </c>
      <c r="E299" s="469">
        <v>0</v>
      </c>
      <c r="F299" s="532">
        <f t="shared" si="5"/>
        <v>0</v>
      </c>
    </row>
    <row r="300" spans="1:6">
      <c r="A300" s="428"/>
      <c r="B300" s="200"/>
      <c r="C300" s="12"/>
      <c r="D300" s="70"/>
      <c r="E300" s="327"/>
      <c r="F300" s="690"/>
    </row>
    <row r="301" spans="1:6" ht="27">
      <c r="A301" s="467"/>
      <c r="B301" s="198">
        <v>42</v>
      </c>
      <c r="C301" s="171" t="s">
        <v>99</v>
      </c>
      <c r="D301" s="73">
        <v>300000</v>
      </c>
      <c r="E301" s="429">
        <v>0</v>
      </c>
      <c r="F301" s="690">
        <f t="shared" si="5"/>
        <v>0</v>
      </c>
    </row>
    <row r="302" spans="1:6">
      <c r="A302" s="428">
        <v>163</v>
      </c>
      <c r="B302" s="200">
        <v>421</v>
      </c>
      <c r="C302" s="12" t="s">
        <v>80</v>
      </c>
      <c r="D302" s="70">
        <v>300000</v>
      </c>
      <c r="E302" s="327">
        <v>0</v>
      </c>
      <c r="F302" s="690">
        <f t="shared" si="5"/>
        <v>0</v>
      </c>
    </row>
    <row r="303" spans="1:6" ht="16.5" customHeight="1">
      <c r="A303" s="428"/>
      <c r="B303" s="200"/>
      <c r="C303" s="12"/>
      <c r="D303" s="70"/>
      <c r="E303" s="327"/>
      <c r="F303" s="690"/>
    </row>
    <row r="304" spans="1:6" ht="27">
      <c r="A304" s="468" t="s">
        <v>52</v>
      </c>
      <c r="B304" s="394" t="s">
        <v>466</v>
      </c>
      <c r="C304" s="480" t="s">
        <v>503</v>
      </c>
      <c r="D304" s="392">
        <v>500000</v>
      </c>
      <c r="E304" s="469">
        <v>0</v>
      </c>
      <c r="F304" s="532">
        <f t="shared" si="5"/>
        <v>0</v>
      </c>
    </row>
    <row r="305" spans="1:6">
      <c r="A305" s="428"/>
      <c r="B305" s="200"/>
      <c r="C305" s="12"/>
      <c r="D305" s="70"/>
      <c r="E305" s="327"/>
      <c r="F305" s="690"/>
    </row>
    <row r="306" spans="1:6" ht="27">
      <c r="A306" s="467"/>
      <c r="B306" s="198">
        <v>42</v>
      </c>
      <c r="C306" s="171" t="s">
        <v>99</v>
      </c>
      <c r="D306" s="73">
        <v>500000</v>
      </c>
      <c r="E306" s="429">
        <v>0</v>
      </c>
      <c r="F306" s="690">
        <f t="shared" si="5"/>
        <v>0</v>
      </c>
    </row>
    <row r="307" spans="1:6">
      <c r="A307" s="428">
        <v>164</v>
      </c>
      <c r="B307" s="200">
        <v>422</v>
      </c>
      <c r="C307" s="12" t="s">
        <v>55</v>
      </c>
      <c r="D307" s="70">
        <v>500000</v>
      </c>
      <c r="E307" s="327">
        <v>0</v>
      </c>
      <c r="F307" s="690">
        <f t="shared" si="5"/>
        <v>0</v>
      </c>
    </row>
    <row r="308" spans="1:6">
      <c r="A308" s="428"/>
      <c r="B308" s="200"/>
      <c r="C308" s="12"/>
      <c r="D308" s="70"/>
      <c r="E308" s="327"/>
      <c r="F308" s="690"/>
    </row>
    <row r="309" spans="1:6" ht="27">
      <c r="A309" s="602" t="s">
        <v>52</v>
      </c>
      <c r="B309" s="304" t="s">
        <v>545</v>
      </c>
      <c r="C309" s="250" t="s">
        <v>546</v>
      </c>
      <c r="D309" s="230">
        <v>500000</v>
      </c>
      <c r="E309" s="595">
        <v>0</v>
      </c>
      <c r="F309" s="532">
        <f t="shared" si="5"/>
        <v>0</v>
      </c>
    </row>
    <row r="310" spans="1:6">
      <c r="A310" s="428"/>
      <c r="B310" s="200"/>
      <c r="C310" s="12"/>
      <c r="D310" s="70"/>
      <c r="E310" s="327"/>
      <c r="F310" s="690"/>
    </row>
    <row r="311" spans="1:6">
      <c r="A311" s="467"/>
      <c r="B311" s="198">
        <v>32</v>
      </c>
      <c r="C311" s="171" t="s">
        <v>34</v>
      </c>
      <c r="D311" s="73">
        <v>500000</v>
      </c>
      <c r="E311" s="429">
        <v>0</v>
      </c>
      <c r="F311" s="690">
        <f t="shared" ref="F311:F373" si="6">E311/D311*100</f>
        <v>0</v>
      </c>
    </row>
    <row r="312" spans="1:6">
      <c r="A312" s="428">
        <v>165</v>
      </c>
      <c r="B312" s="200">
        <v>323</v>
      </c>
      <c r="C312" s="12" t="s">
        <v>40</v>
      </c>
      <c r="D312" s="70">
        <v>500000</v>
      </c>
      <c r="E312" s="327">
        <v>0</v>
      </c>
      <c r="F312" s="690">
        <f t="shared" si="6"/>
        <v>0</v>
      </c>
    </row>
    <row r="313" spans="1:6">
      <c r="A313" s="428"/>
      <c r="B313" s="200"/>
      <c r="C313" s="12"/>
      <c r="D313" s="70"/>
      <c r="E313" s="327"/>
      <c r="F313" s="690"/>
    </row>
    <row r="314" spans="1:6">
      <c r="A314" s="654" t="s">
        <v>52</v>
      </c>
      <c r="B314" s="553" t="s">
        <v>640</v>
      </c>
      <c r="C314" s="480" t="s">
        <v>604</v>
      </c>
      <c r="D314" s="532">
        <f>D316</f>
        <v>700000</v>
      </c>
      <c r="E314" s="532">
        <v>0</v>
      </c>
      <c r="F314" s="532">
        <f t="shared" si="6"/>
        <v>0</v>
      </c>
    </row>
    <row r="315" spans="1:6">
      <c r="A315" s="89"/>
      <c r="B315" s="53"/>
      <c r="C315" s="13"/>
      <c r="D315" s="17"/>
      <c r="E315" s="17"/>
      <c r="F315" s="690"/>
    </row>
    <row r="316" spans="1:6" ht="27">
      <c r="A316" s="252"/>
      <c r="B316" s="8">
        <v>42</v>
      </c>
      <c r="C316" s="7" t="s">
        <v>177</v>
      </c>
      <c r="D316" s="11">
        <v>700000</v>
      </c>
      <c r="E316" s="11">
        <v>0</v>
      </c>
      <c r="F316" s="690">
        <f t="shared" si="6"/>
        <v>0</v>
      </c>
    </row>
    <row r="317" spans="1:6">
      <c r="A317" s="89">
        <v>166</v>
      </c>
      <c r="B317" s="53">
        <v>422</v>
      </c>
      <c r="C317" s="13" t="s">
        <v>55</v>
      </c>
      <c r="D317" s="17">
        <v>700000</v>
      </c>
      <c r="E317" s="17">
        <v>0</v>
      </c>
      <c r="F317" s="691">
        <f t="shared" si="6"/>
        <v>0</v>
      </c>
    </row>
    <row r="318" spans="1:6">
      <c r="A318" s="428"/>
      <c r="B318" s="200"/>
      <c r="C318" s="12"/>
      <c r="D318" s="70"/>
      <c r="E318" s="327"/>
      <c r="F318" s="690"/>
    </row>
    <row r="319" spans="1:6" ht="27">
      <c r="A319" s="602" t="s">
        <v>52</v>
      </c>
      <c r="B319" s="304" t="s">
        <v>547</v>
      </c>
      <c r="C319" s="227" t="s">
        <v>548</v>
      </c>
      <c r="D319" s="230">
        <v>200000</v>
      </c>
      <c r="E319" s="595">
        <v>0</v>
      </c>
      <c r="F319" s="532">
        <f t="shared" si="6"/>
        <v>0</v>
      </c>
    </row>
    <row r="320" spans="1:6">
      <c r="A320" s="428"/>
      <c r="B320" s="200"/>
      <c r="C320" s="12"/>
      <c r="D320" s="70"/>
      <c r="E320" s="327"/>
      <c r="F320" s="690"/>
    </row>
    <row r="321" spans="1:6" ht="27">
      <c r="A321" s="467"/>
      <c r="B321" s="198">
        <v>42</v>
      </c>
      <c r="C321" s="171" t="s">
        <v>99</v>
      </c>
      <c r="D321" s="73">
        <v>200000</v>
      </c>
      <c r="E321" s="429">
        <v>0</v>
      </c>
      <c r="F321" s="690">
        <f t="shared" si="6"/>
        <v>0</v>
      </c>
    </row>
    <row r="322" spans="1:6">
      <c r="A322" s="428">
        <v>167</v>
      </c>
      <c r="B322" s="200">
        <v>426</v>
      </c>
      <c r="C322" s="12" t="s">
        <v>179</v>
      </c>
      <c r="D322" s="70">
        <v>200000</v>
      </c>
      <c r="E322" s="327">
        <v>0</v>
      </c>
      <c r="F322" s="691">
        <f t="shared" si="6"/>
        <v>0</v>
      </c>
    </row>
    <row r="323" spans="1:6">
      <c r="A323" s="428"/>
      <c r="B323" s="200"/>
      <c r="C323" s="12"/>
      <c r="D323" s="70"/>
      <c r="E323" s="327"/>
      <c r="F323" s="690"/>
    </row>
    <row r="324" spans="1:6">
      <c r="A324" s="602" t="s">
        <v>52</v>
      </c>
      <c r="B324" s="304" t="s">
        <v>549</v>
      </c>
      <c r="C324" s="227" t="s">
        <v>608</v>
      </c>
      <c r="D324" s="230">
        <v>100000</v>
      </c>
      <c r="E324" s="595">
        <v>0</v>
      </c>
      <c r="F324" s="532">
        <f t="shared" si="6"/>
        <v>0</v>
      </c>
    </row>
    <row r="325" spans="1:6">
      <c r="A325" s="428"/>
      <c r="B325" s="200"/>
      <c r="C325" s="12"/>
      <c r="D325" s="70"/>
      <c r="E325" s="327"/>
      <c r="F325" s="690"/>
    </row>
    <row r="326" spans="1:6">
      <c r="A326" s="467"/>
      <c r="B326" s="198">
        <v>32</v>
      </c>
      <c r="C326" s="171" t="s">
        <v>34</v>
      </c>
      <c r="D326" s="73">
        <v>100000</v>
      </c>
      <c r="E326" s="429">
        <v>0</v>
      </c>
      <c r="F326" s="690">
        <f t="shared" si="6"/>
        <v>0</v>
      </c>
    </row>
    <row r="327" spans="1:6">
      <c r="A327" s="428">
        <v>168</v>
      </c>
      <c r="B327" s="200">
        <v>323</v>
      </c>
      <c r="C327" s="12" t="s">
        <v>40</v>
      </c>
      <c r="D327" s="70">
        <v>100000</v>
      </c>
      <c r="E327" s="327">
        <v>0</v>
      </c>
      <c r="F327" s="691">
        <f t="shared" si="6"/>
        <v>0</v>
      </c>
    </row>
    <row r="328" spans="1:6">
      <c r="A328" s="428"/>
      <c r="B328" s="200"/>
      <c r="C328" s="12"/>
      <c r="D328" s="70"/>
      <c r="E328" s="327"/>
      <c r="F328" s="690"/>
    </row>
    <row r="329" spans="1:6" ht="27">
      <c r="A329" s="602" t="s">
        <v>539</v>
      </c>
      <c r="B329" s="304" t="s">
        <v>550</v>
      </c>
      <c r="C329" s="227" t="s">
        <v>551</v>
      </c>
      <c r="D329" s="230">
        <v>200000</v>
      </c>
      <c r="E329" s="595">
        <v>0</v>
      </c>
      <c r="F329" s="532">
        <f t="shared" si="6"/>
        <v>0</v>
      </c>
    </row>
    <row r="330" spans="1:6">
      <c r="A330" s="428"/>
      <c r="B330" s="200"/>
      <c r="C330" s="12"/>
      <c r="D330" s="70"/>
      <c r="E330" s="327"/>
      <c r="F330" s="690"/>
    </row>
    <row r="331" spans="1:6" ht="27">
      <c r="A331" s="467"/>
      <c r="B331" s="198">
        <v>42</v>
      </c>
      <c r="C331" s="171" t="s">
        <v>99</v>
      </c>
      <c r="D331" s="73">
        <v>200000</v>
      </c>
      <c r="E331" s="429">
        <v>0</v>
      </c>
      <c r="F331" s="690">
        <f t="shared" si="6"/>
        <v>0</v>
      </c>
    </row>
    <row r="332" spans="1:6">
      <c r="A332" s="428">
        <v>169</v>
      </c>
      <c r="B332" s="200">
        <v>426</v>
      </c>
      <c r="C332" s="12" t="s">
        <v>179</v>
      </c>
      <c r="D332" s="70">
        <v>200000</v>
      </c>
      <c r="E332" s="327">
        <v>0</v>
      </c>
      <c r="F332" s="691">
        <f t="shared" si="6"/>
        <v>0</v>
      </c>
    </row>
    <row r="333" spans="1:6">
      <c r="A333" s="428"/>
      <c r="B333" s="200"/>
      <c r="C333" s="12"/>
      <c r="D333" s="70"/>
      <c r="E333" s="327"/>
      <c r="F333" s="690"/>
    </row>
    <row r="334" spans="1:6">
      <c r="A334" s="468" t="s">
        <v>52</v>
      </c>
      <c r="B334" s="394" t="s">
        <v>552</v>
      </c>
      <c r="C334" s="391" t="s">
        <v>553</v>
      </c>
      <c r="D334" s="392">
        <v>100000</v>
      </c>
      <c r="E334" s="469">
        <v>0</v>
      </c>
      <c r="F334" s="532">
        <f t="shared" si="6"/>
        <v>0</v>
      </c>
    </row>
    <row r="335" spans="1:6">
      <c r="A335" s="428"/>
      <c r="B335" s="200"/>
      <c r="C335" s="12"/>
      <c r="D335" s="70"/>
      <c r="E335" s="327"/>
      <c r="F335" s="690"/>
    </row>
    <row r="336" spans="1:6" ht="27">
      <c r="A336" s="467"/>
      <c r="B336" s="198">
        <v>42</v>
      </c>
      <c r="C336" s="171" t="s">
        <v>99</v>
      </c>
      <c r="D336" s="73">
        <v>100000</v>
      </c>
      <c r="E336" s="429">
        <v>0</v>
      </c>
      <c r="F336" s="690">
        <f t="shared" si="6"/>
        <v>0</v>
      </c>
    </row>
    <row r="337" spans="1:6">
      <c r="A337" s="428">
        <v>170</v>
      </c>
      <c r="B337" s="200">
        <v>426</v>
      </c>
      <c r="C337" s="12" t="s">
        <v>179</v>
      </c>
      <c r="D337" s="70">
        <v>100000</v>
      </c>
      <c r="E337" s="327">
        <v>0</v>
      </c>
      <c r="F337" s="691">
        <f t="shared" si="6"/>
        <v>0</v>
      </c>
    </row>
    <row r="338" spans="1:6">
      <c r="A338" s="428"/>
      <c r="B338" s="200"/>
      <c r="C338" s="12"/>
      <c r="D338" s="70"/>
      <c r="E338" s="327"/>
      <c r="F338" s="690"/>
    </row>
    <row r="339" spans="1:6" ht="39" customHeight="1">
      <c r="A339" s="602" t="s">
        <v>52</v>
      </c>
      <c r="B339" s="304" t="s">
        <v>554</v>
      </c>
      <c r="C339" s="227" t="s">
        <v>555</v>
      </c>
      <c r="D339" s="230">
        <v>2000000</v>
      </c>
      <c r="E339" s="595">
        <v>0</v>
      </c>
      <c r="F339" s="532">
        <f t="shared" si="6"/>
        <v>0</v>
      </c>
    </row>
    <row r="340" spans="1:6">
      <c r="A340" s="428"/>
      <c r="B340" s="200"/>
      <c r="C340" s="12"/>
      <c r="D340" s="70"/>
      <c r="E340" s="327"/>
      <c r="F340" s="690"/>
    </row>
    <row r="341" spans="1:6" ht="27">
      <c r="A341" s="467"/>
      <c r="B341" s="198">
        <v>42</v>
      </c>
      <c r="C341" s="171" t="s">
        <v>99</v>
      </c>
      <c r="D341" s="73">
        <v>2000000</v>
      </c>
      <c r="E341" s="429">
        <v>0</v>
      </c>
      <c r="F341" s="690">
        <f t="shared" si="6"/>
        <v>0</v>
      </c>
    </row>
    <row r="342" spans="1:6">
      <c r="A342" s="428">
        <v>171</v>
      </c>
      <c r="B342" s="200">
        <v>421</v>
      </c>
      <c r="C342" s="12" t="s">
        <v>80</v>
      </c>
      <c r="D342" s="70">
        <v>2000000</v>
      </c>
      <c r="E342" s="327">
        <v>0</v>
      </c>
      <c r="F342" s="691">
        <f t="shared" si="6"/>
        <v>0</v>
      </c>
    </row>
    <row r="343" spans="1:6">
      <c r="A343" s="428"/>
      <c r="B343" s="200"/>
      <c r="C343" s="12"/>
      <c r="D343" s="70"/>
      <c r="E343" s="327"/>
      <c r="F343" s="690"/>
    </row>
    <row r="344" spans="1:6" ht="27">
      <c r="A344" s="602" t="s">
        <v>52</v>
      </c>
      <c r="B344" s="304" t="s">
        <v>556</v>
      </c>
      <c r="C344" s="227" t="s">
        <v>557</v>
      </c>
      <c r="D344" s="230">
        <v>2500000</v>
      </c>
      <c r="E344" s="595">
        <v>0</v>
      </c>
      <c r="F344" s="532">
        <f t="shared" si="6"/>
        <v>0</v>
      </c>
    </row>
    <row r="345" spans="1:6">
      <c r="A345" s="428"/>
      <c r="B345" s="200"/>
      <c r="C345" s="12"/>
      <c r="D345" s="70"/>
      <c r="E345" s="327"/>
      <c r="F345" s="690"/>
    </row>
    <row r="346" spans="1:6" ht="27">
      <c r="A346" s="467"/>
      <c r="B346" s="198">
        <v>42</v>
      </c>
      <c r="C346" s="171" t="s">
        <v>99</v>
      </c>
      <c r="D346" s="73">
        <v>2500000</v>
      </c>
      <c r="E346" s="429">
        <v>0</v>
      </c>
      <c r="F346" s="690">
        <f t="shared" si="6"/>
        <v>0</v>
      </c>
    </row>
    <row r="347" spans="1:6">
      <c r="A347" s="428">
        <v>172</v>
      </c>
      <c r="B347" s="200">
        <v>421</v>
      </c>
      <c r="C347" s="12" t="s">
        <v>80</v>
      </c>
      <c r="D347" s="70">
        <v>2500000</v>
      </c>
      <c r="E347" s="327">
        <v>0</v>
      </c>
      <c r="F347" s="691">
        <f t="shared" si="6"/>
        <v>0</v>
      </c>
    </row>
    <row r="348" spans="1:6">
      <c r="A348" s="428"/>
      <c r="B348" s="200"/>
      <c r="C348" s="12"/>
      <c r="D348" s="70"/>
      <c r="E348" s="327"/>
      <c r="F348" s="690"/>
    </row>
    <row r="349" spans="1:6" ht="27">
      <c r="A349" s="602" t="s">
        <v>52</v>
      </c>
      <c r="B349" s="304" t="s">
        <v>641</v>
      </c>
      <c r="C349" s="227" t="s">
        <v>651</v>
      </c>
      <c r="D349" s="230">
        <v>150000</v>
      </c>
      <c r="E349" s="595">
        <f>E351</f>
        <v>149266.25</v>
      </c>
      <c r="F349" s="532">
        <f t="shared" si="6"/>
        <v>99.510833333333338</v>
      </c>
    </row>
    <row r="350" spans="1:6">
      <c r="A350" s="428"/>
      <c r="B350" s="200"/>
      <c r="C350" s="12"/>
      <c r="D350" s="70"/>
      <c r="E350" s="327"/>
      <c r="F350" s="690"/>
    </row>
    <row r="351" spans="1:6">
      <c r="A351" s="467"/>
      <c r="B351" s="198">
        <v>32</v>
      </c>
      <c r="C351" s="171" t="s">
        <v>34</v>
      </c>
      <c r="D351" s="73">
        <v>150000</v>
      </c>
      <c r="E351" s="429">
        <f>E352</f>
        <v>149266.25</v>
      </c>
      <c r="F351" s="690">
        <f t="shared" si="6"/>
        <v>99.510833333333338</v>
      </c>
    </row>
    <row r="352" spans="1:6">
      <c r="A352" s="428">
        <v>173</v>
      </c>
      <c r="B352" s="200">
        <v>323</v>
      </c>
      <c r="C352" s="12" t="s">
        <v>40</v>
      </c>
      <c r="D352" s="70">
        <v>150000</v>
      </c>
      <c r="E352" s="327">
        <f>E353</f>
        <v>149266.25</v>
      </c>
      <c r="F352" s="690">
        <f t="shared" si="6"/>
        <v>99.510833333333338</v>
      </c>
    </row>
    <row r="353" spans="1:6">
      <c r="A353" s="428"/>
      <c r="B353" s="200">
        <v>3232</v>
      </c>
      <c r="C353" s="12" t="s">
        <v>716</v>
      </c>
      <c r="D353" s="70"/>
      <c r="E353" s="327">
        <v>149266.25</v>
      </c>
      <c r="F353" s="690"/>
    </row>
    <row r="354" spans="1:6">
      <c r="A354" s="428"/>
      <c r="B354" s="200"/>
      <c r="C354" s="12"/>
      <c r="D354" s="70"/>
      <c r="E354" s="327"/>
      <c r="F354" s="690"/>
    </row>
    <row r="355" spans="1:6" ht="26.25" customHeight="1">
      <c r="A355" s="588" t="s">
        <v>52</v>
      </c>
      <c r="B355" s="394" t="s">
        <v>558</v>
      </c>
      <c r="C355" s="391" t="s">
        <v>632</v>
      </c>
      <c r="D355" s="481">
        <v>150000</v>
      </c>
      <c r="E355" s="659">
        <v>0</v>
      </c>
      <c r="F355" s="532">
        <f t="shared" si="6"/>
        <v>0</v>
      </c>
    </row>
    <row r="356" spans="1:6" ht="14.25" customHeight="1">
      <c r="A356" s="263"/>
      <c r="B356" s="200"/>
      <c r="C356" s="201"/>
      <c r="D356" s="212"/>
      <c r="E356" s="328"/>
      <c r="F356" s="690"/>
    </row>
    <row r="357" spans="1:6" ht="14.25" customHeight="1">
      <c r="A357" s="263"/>
      <c r="B357" s="198">
        <v>38</v>
      </c>
      <c r="C357" s="199" t="s">
        <v>75</v>
      </c>
      <c r="D357" s="10">
        <v>150000</v>
      </c>
      <c r="E357" s="345">
        <v>0</v>
      </c>
      <c r="F357" s="690">
        <f t="shared" si="6"/>
        <v>0</v>
      </c>
    </row>
    <row r="358" spans="1:6" ht="14.25" customHeight="1">
      <c r="A358" s="263">
        <v>174</v>
      </c>
      <c r="B358" s="200">
        <v>382</v>
      </c>
      <c r="C358" s="201" t="s">
        <v>642</v>
      </c>
      <c r="D358" s="212">
        <v>150000</v>
      </c>
      <c r="E358" s="328">
        <v>0</v>
      </c>
      <c r="F358" s="691">
        <f t="shared" si="6"/>
        <v>0</v>
      </c>
    </row>
    <row r="359" spans="1:6">
      <c r="A359" s="428"/>
      <c r="B359" s="200"/>
      <c r="C359" s="12"/>
      <c r="D359" s="70"/>
      <c r="E359" s="327"/>
      <c r="F359" s="690"/>
    </row>
    <row r="360" spans="1:6" ht="27">
      <c r="A360" s="602" t="s">
        <v>52</v>
      </c>
      <c r="B360" s="304" t="s">
        <v>559</v>
      </c>
      <c r="C360" s="227" t="s">
        <v>560</v>
      </c>
      <c r="D360" s="230">
        <v>200000</v>
      </c>
      <c r="E360" s="595">
        <v>0</v>
      </c>
      <c r="F360" s="532">
        <f t="shared" si="6"/>
        <v>0</v>
      </c>
    </row>
    <row r="361" spans="1:6">
      <c r="A361" s="428"/>
      <c r="B361" s="200"/>
      <c r="C361" s="12"/>
      <c r="D361" s="70"/>
      <c r="E361" s="327"/>
      <c r="F361" s="690"/>
    </row>
    <row r="362" spans="1:6">
      <c r="A362" s="467"/>
      <c r="B362" s="198">
        <v>32</v>
      </c>
      <c r="C362" s="171" t="s">
        <v>34</v>
      </c>
      <c r="D362" s="73">
        <v>200000</v>
      </c>
      <c r="E362" s="429">
        <v>0</v>
      </c>
      <c r="F362" s="690">
        <f t="shared" si="6"/>
        <v>0</v>
      </c>
    </row>
    <row r="363" spans="1:6">
      <c r="A363" s="428">
        <v>175</v>
      </c>
      <c r="B363" s="200">
        <v>323</v>
      </c>
      <c r="C363" s="12" t="s">
        <v>40</v>
      </c>
      <c r="D363" s="70">
        <v>200000</v>
      </c>
      <c r="E363" s="327">
        <v>0</v>
      </c>
      <c r="F363" s="691">
        <f t="shared" si="6"/>
        <v>0</v>
      </c>
    </row>
    <row r="364" spans="1:6">
      <c r="A364" s="428"/>
      <c r="B364" s="200"/>
      <c r="C364" s="12"/>
      <c r="D364" s="70"/>
      <c r="E364" s="327"/>
      <c r="F364" s="690"/>
    </row>
    <row r="365" spans="1:6" ht="27">
      <c r="A365" s="468" t="s">
        <v>52</v>
      </c>
      <c r="B365" s="394" t="s">
        <v>652</v>
      </c>
      <c r="C365" s="391" t="s">
        <v>653</v>
      </c>
      <c r="D365" s="392">
        <v>200000</v>
      </c>
      <c r="E365" s="469">
        <v>0</v>
      </c>
      <c r="F365" s="532">
        <f t="shared" si="6"/>
        <v>0</v>
      </c>
    </row>
    <row r="366" spans="1:6">
      <c r="A366" s="428"/>
      <c r="B366" s="200"/>
      <c r="C366" s="12"/>
      <c r="D366" s="70"/>
      <c r="E366" s="327"/>
      <c r="F366" s="690"/>
    </row>
    <row r="367" spans="1:6">
      <c r="A367" s="467"/>
      <c r="B367" s="198">
        <v>32</v>
      </c>
      <c r="C367" s="171" t="s">
        <v>34</v>
      </c>
      <c r="D367" s="73">
        <v>200000</v>
      </c>
      <c r="E367" s="429">
        <v>0</v>
      </c>
      <c r="F367" s="690">
        <f t="shared" si="6"/>
        <v>0</v>
      </c>
    </row>
    <row r="368" spans="1:6">
      <c r="A368" s="428">
        <v>176</v>
      </c>
      <c r="B368" s="200">
        <v>323</v>
      </c>
      <c r="C368" s="12" t="s">
        <v>40</v>
      </c>
      <c r="D368" s="70">
        <v>200000</v>
      </c>
      <c r="E368" s="327">
        <v>0</v>
      </c>
      <c r="F368" s="691">
        <f t="shared" si="6"/>
        <v>0</v>
      </c>
    </row>
    <row r="369" spans="1:6">
      <c r="A369" s="428"/>
      <c r="B369" s="200"/>
      <c r="C369" s="12"/>
      <c r="D369" s="70"/>
      <c r="E369" s="327"/>
      <c r="F369" s="690"/>
    </row>
    <row r="370" spans="1:6">
      <c r="A370" s="468" t="s">
        <v>52</v>
      </c>
      <c r="B370" s="394" t="s">
        <v>654</v>
      </c>
      <c r="C370" s="391" t="s">
        <v>655</v>
      </c>
      <c r="D370" s="392">
        <v>200000</v>
      </c>
      <c r="E370" s="469">
        <v>0</v>
      </c>
      <c r="F370" s="532">
        <f t="shared" si="6"/>
        <v>0</v>
      </c>
    </row>
    <row r="371" spans="1:6">
      <c r="A371" s="428"/>
      <c r="B371" s="200"/>
      <c r="C371" s="12"/>
      <c r="D371" s="70"/>
      <c r="E371" s="327"/>
      <c r="F371" s="690"/>
    </row>
    <row r="372" spans="1:6">
      <c r="A372" s="467"/>
      <c r="B372" s="198">
        <v>32</v>
      </c>
      <c r="C372" s="171" t="s">
        <v>656</v>
      </c>
      <c r="D372" s="73">
        <v>200000</v>
      </c>
      <c r="E372" s="429">
        <v>0</v>
      </c>
      <c r="F372" s="690">
        <f t="shared" si="6"/>
        <v>0</v>
      </c>
    </row>
    <row r="373" spans="1:6">
      <c r="A373" s="428">
        <v>177</v>
      </c>
      <c r="B373" s="200">
        <v>323</v>
      </c>
      <c r="C373" s="12" t="s">
        <v>40</v>
      </c>
      <c r="D373" s="70">
        <v>200000</v>
      </c>
      <c r="E373" s="327">
        <v>0</v>
      </c>
      <c r="F373" s="691">
        <f t="shared" si="6"/>
        <v>0</v>
      </c>
    </row>
    <row r="374" spans="1:6">
      <c r="A374" s="428"/>
      <c r="B374" s="200"/>
      <c r="C374" s="12"/>
      <c r="D374" s="70"/>
      <c r="E374" s="327"/>
      <c r="F374" s="690"/>
    </row>
    <row r="375" spans="1:6" ht="27">
      <c r="A375" s="468" t="s">
        <v>52</v>
      </c>
      <c r="B375" s="394" t="s">
        <v>657</v>
      </c>
      <c r="C375" s="391" t="s">
        <v>658</v>
      </c>
      <c r="D375" s="392">
        <v>300000</v>
      </c>
      <c r="E375" s="469">
        <v>0</v>
      </c>
      <c r="F375" s="532">
        <f t="shared" ref="F375:F428" si="7">E375/D375*100</f>
        <v>0</v>
      </c>
    </row>
    <row r="376" spans="1:6">
      <c r="A376" s="428"/>
      <c r="B376" s="200"/>
      <c r="C376" s="12"/>
      <c r="D376" s="70"/>
      <c r="E376" s="327"/>
      <c r="F376" s="690"/>
    </row>
    <row r="377" spans="1:6">
      <c r="A377" s="467"/>
      <c r="B377" s="198">
        <v>38</v>
      </c>
      <c r="C377" s="171" t="s">
        <v>75</v>
      </c>
      <c r="D377" s="73">
        <v>300000</v>
      </c>
      <c r="E377" s="429">
        <v>0</v>
      </c>
      <c r="F377" s="690">
        <f t="shared" si="7"/>
        <v>0</v>
      </c>
    </row>
    <row r="378" spans="1:6">
      <c r="A378" s="428">
        <v>178</v>
      </c>
      <c r="B378" s="200">
        <v>382</v>
      </c>
      <c r="C378" s="12" t="s">
        <v>659</v>
      </c>
      <c r="D378" s="70">
        <v>300000</v>
      </c>
      <c r="E378" s="327">
        <v>0</v>
      </c>
      <c r="F378" s="691">
        <f t="shared" si="7"/>
        <v>0</v>
      </c>
    </row>
    <row r="379" spans="1:6">
      <c r="A379" s="428"/>
      <c r="B379" s="200"/>
      <c r="C379" s="12"/>
      <c r="D379" s="70"/>
      <c r="E379" s="327"/>
      <c r="F379" s="690"/>
    </row>
    <row r="380" spans="1:6">
      <c r="A380" s="468" t="s">
        <v>52</v>
      </c>
      <c r="B380" s="394" t="s">
        <v>660</v>
      </c>
      <c r="C380" s="391" t="s">
        <v>661</v>
      </c>
      <c r="D380" s="392">
        <v>100000</v>
      </c>
      <c r="E380" s="469">
        <v>0</v>
      </c>
      <c r="F380" s="532">
        <f t="shared" si="7"/>
        <v>0</v>
      </c>
    </row>
    <row r="381" spans="1:6">
      <c r="A381" s="428"/>
      <c r="B381" s="200"/>
      <c r="C381" s="12"/>
      <c r="D381" s="70"/>
      <c r="E381" s="327"/>
      <c r="F381" s="690"/>
    </row>
    <row r="382" spans="1:6">
      <c r="A382" s="467"/>
      <c r="B382" s="198">
        <v>32</v>
      </c>
      <c r="C382" s="171" t="s">
        <v>34</v>
      </c>
      <c r="D382" s="73">
        <v>100000</v>
      </c>
      <c r="E382" s="429">
        <v>0</v>
      </c>
      <c r="F382" s="690">
        <f t="shared" si="7"/>
        <v>0</v>
      </c>
    </row>
    <row r="383" spans="1:6">
      <c r="A383" s="428">
        <v>179</v>
      </c>
      <c r="B383" s="200">
        <v>323</v>
      </c>
      <c r="C383" s="12" t="s">
        <v>40</v>
      </c>
      <c r="D383" s="70">
        <v>100000</v>
      </c>
      <c r="E383" s="327">
        <v>0</v>
      </c>
      <c r="F383" s="691">
        <f t="shared" si="7"/>
        <v>0</v>
      </c>
    </row>
    <row r="384" spans="1:6">
      <c r="A384" s="428"/>
      <c r="B384" s="200"/>
      <c r="C384" s="12"/>
      <c r="D384" s="70"/>
      <c r="E384" s="327"/>
      <c r="F384" s="690"/>
    </row>
    <row r="385" spans="1:6" ht="27">
      <c r="A385" s="468" t="s">
        <v>52</v>
      </c>
      <c r="B385" s="394" t="s">
        <v>662</v>
      </c>
      <c r="C385" s="391" t="s">
        <v>663</v>
      </c>
      <c r="D385" s="392">
        <v>100000</v>
      </c>
      <c r="E385" s="469">
        <v>0</v>
      </c>
      <c r="F385" s="532">
        <f t="shared" si="7"/>
        <v>0</v>
      </c>
    </row>
    <row r="386" spans="1:6">
      <c r="A386" s="428"/>
      <c r="B386" s="200"/>
      <c r="C386" s="12"/>
      <c r="D386" s="70"/>
      <c r="E386" s="327"/>
      <c r="F386" s="690"/>
    </row>
    <row r="387" spans="1:6">
      <c r="A387" s="467"/>
      <c r="B387" s="198">
        <v>32</v>
      </c>
      <c r="C387" s="171" t="s">
        <v>34</v>
      </c>
      <c r="D387" s="73">
        <v>100000</v>
      </c>
      <c r="E387" s="429">
        <v>0</v>
      </c>
      <c r="F387" s="690">
        <f t="shared" si="7"/>
        <v>0</v>
      </c>
    </row>
    <row r="388" spans="1:6">
      <c r="A388" s="428">
        <v>180</v>
      </c>
      <c r="B388" s="200">
        <v>323</v>
      </c>
      <c r="C388" s="12" t="s">
        <v>40</v>
      </c>
      <c r="D388" s="70">
        <v>100000</v>
      </c>
      <c r="E388" s="327">
        <v>0</v>
      </c>
      <c r="F388" s="691">
        <f t="shared" si="7"/>
        <v>0</v>
      </c>
    </row>
    <row r="389" spans="1:6">
      <c r="A389" s="428"/>
      <c r="B389" s="200"/>
      <c r="C389" s="12"/>
      <c r="D389" s="70"/>
      <c r="E389" s="327"/>
      <c r="F389" s="690"/>
    </row>
    <row r="390" spans="1:6" ht="27">
      <c r="A390" s="468" t="s">
        <v>52</v>
      </c>
      <c r="B390" s="394" t="s">
        <v>664</v>
      </c>
      <c r="C390" s="391" t="s">
        <v>692</v>
      </c>
      <c r="D390" s="392">
        <v>200000</v>
      </c>
      <c r="E390" s="469">
        <v>0</v>
      </c>
      <c r="F390" s="532">
        <f t="shared" si="7"/>
        <v>0</v>
      </c>
    </row>
    <row r="391" spans="1:6">
      <c r="A391" s="428"/>
      <c r="B391" s="200"/>
      <c r="C391" s="12"/>
      <c r="D391" s="70"/>
      <c r="E391" s="327"/>
      <c r="F391" s="690"/>
    </row>
    <row r="392" spans="1:6">
      <c r="A392" s="467"/>
      <c r="B392" s="198">
        <v>32</v>
      </c>
      <c r="C392" s="171" t="s">
        <v>34</v>
      </c>
      <c r="D392" s="73">
        <v>200000</v>
      </c>
      <c r="E392" s="429">
        <v>0</v>
      </c>
      <c r="F392" s="690">
        <f t="shared" si="7"/>
        <v>0</v>
      </c>
    </row>
    <row r="393" spans="1:6">
      <c r="A393" s="428">
        <v>181</v>
      </c>
      <c r="B393" s="200">
        <v>323</v>
      </c>
      <c r="C393" s="12" t="s">
        <v>40</v>
      </c>
      <c r="D393" s="70">
        <v>200000</v>
      </c>
      <c r="E393" s="327">
        <v>0</v>
      </c>
      <c r="F393" s="691">
        <f t="shared" si="7"/>
        <v>0</v>
      </c>
    </row>
    <row r="394" spans="1:6">
      <c r="A394" s="428"/>
      <c r="B394" s="200"/>
      <c r="C394" s="12"/>
      <c r="D394" s="70"/>
      <c r="E394" s="327"/>
      <c r="F394" s="690"/>
    </row>
    <row r="395" spans="1:6" ht="40.200000000000003">
      <c r="A395" s="468" t="s">
        <v>52</v>
      </c>
      <c r="B395" s="394" t="s">
        <v>665</v>
      </c>
      <c r="C395" s="391" t="s">
        <v>666</v>
      </c>
      <c r="D395" s="392">
        <v>100000</v>
      </c>
      <c r="E395" s="469">
        <v>0</v>
      </c>
      <c r="F395" s="532">
        <f t="shared" si="7"/>
        <v>0</v>
      </c>
    </row>
    <row r="396" spans="1:6">
      <c r="A396" s="428"/>
      <c r="B396" s="200"/>
      <c r="C396" s="12"/>
      <c r="D396" s="70"/>
      <c r="E396" s="327"/>
      <c r="F396" s="690"/>
    </row>
    <row r="397" spans="1:6">
      <c r="A397" s="467"/>
      <c r="B397" s="198">
        <v>32</v>
      </c>
      <c r="C397" s="171" t="s">
        <v>667</v>
      </c>
      <c r="D397" s="73">
        <v>100000</v>
      </c>
      <c r="E397" s="429">
        <v>0</v>
      </c>
      <c r="F397" s="690">
        <f t="shared" si="7"/>
        <v>0</v>
      </c>
    </row>
    <row r="398" spans="1:6">
      <c r="A398" s="428">
        <v>182</v>
      </c>
      <c r="B398" s="200">
        <v>323</v>
      </c>
      <c r="C398" s="12" t="s">
        <v>40</v>
      </c>
      <c r="D398" s="70">
        <v>100000</v>
      </c>
      <c r="E398" s="327">
        <v>0</v>
      </c>
      <c r="F398" s="691">
        <f t="shared" si="7"/>
        <v>0</v>
      </c>
    </row>
    <row r="399" spans="1:6">
      <c r="A399" s="428"/>
      <c r="B399" s="200"/>
      <c r="C399" s="12"/>
      <c r="D399" s="70"/>
      <c r="E399" s="327"/>
      <c r="F399" s="690"/>
    </row>
    <row r="400" spans="1:6" ht="41.25" customHeight="1">
      <c r="A400" s="468" t="s">
        <v>52</v>
      </c>
      <c r="B400" s="394" t="s">
        <v>668</v>
      </c>
      <c r="C400" s="391" t="s">
        <v>683</v>
      </c>
      <c r="D400" s="392">
        <v>100000</v>
      </c>
      <c r="E400" s="469">
        <v>0</v>
      </c>
      <c r="F400" s="532">
        <f t="shared" si="7"/>
        <v>0</v>
      </c>
    </row>
    <row r="401" spans="1:6">
      <c r="A401" s="428"/>
      <c r="B401" s="200"/>
      <c r="C401" s="12"/>
      <c r="D401" s="70"/>
      <c r="E401" s="327"/>
      <c r="F401" s="690"/>
    </row>
    <row r="402" spans="1:6">
      <c r="A402" s="467"/>
      <c r="B402" s="198">
        <v>32</v>
      </c>
      <c r="C402" s="171" t="s">
        <v>34</v>
      </c>
      <c r="D402" s="73">
        <v>100000</v>
      </c>
      <c r="E402" s="429">
        <v>0</v>
      </c>
      <c r="F402" s="690">
        <f t="shared" si="7"/>
        <v>0</v>
      </c>
    </row>
    <row r="403" spans="1:6">
      <c r="A403" s="428">
        <v>183</v>
      </c>
      <c r="B403" s="200">
        <v>323</v>
      </c>
      <c r="C403" s="12" t="s">
        <v>40</v>
      </c>
      <c r="D403" s="70">
        <v>100000</v>
      </c>
      <c r="E403" s="327">
        <v>0</v>
      </c>
      <c r="F403" s="691">
        <f t="shared" si="7"/>
        <v>0</v>
      </c>
    </row>
    <row r="404" spans="1:6">
      <c r="A404" s="428"/>
      <c r="B404" s="200"/>
      <c r="C404" s="12"/>
      <c r="D404" s="70"/>
      <c r="E404" s="327"/>
      <c r="F404" s="690"/>
    </row>
    <row r="405" spans="1:6">
      <c r="A405" s="468" t="s">
        <v>52</v>
      </c>
      <c r="B405" s="394" t="s">
        <v>669</v>
      </c>
      <c r="C405" s="391" t="s">
        <v>670</v>
      </c>
      <c r="D405" s="392">
        <v>200000</v>
      </c>
      <c r="E405" s="469">
        <v>0</v>
      </c>
      <c r="F405" s="532">
        <f t="shared" si="7"/>
        <v>0</v>
      </c>
    </row>
    <row r="406" spans="1:6">
      <c r="A406" s="428"/>
      <c r="B406" s="200"/>
      <c r="C406" s="12"/>
      <c r="D406" s="70"/>
      <c r="E406" s="327"/>
      <c r="F406" s="690"/>
    </row>
    <row r="407" spans="1:6">
      <c r="A407" s="467"/>
      <c r="B407" s="198">
        <v>32</v>
      </c>
      <c r="C407" s="171" t="s">
        <v>34</v>
      </c>
      <c r="D407" s="73">
        <v>200000</v>
      </c>
      <c r="E407" s="429">
        <v>0</v>
      </c>
      <c r="F407" s="690">
        <f t="shared" si="7"/>
        <v>0</v>
      </c>
    </row>
    <row r="408" spans="1:6">
      <c r="A408" s="428">
        <v>184</v>
      </c>
      <c r="B408" s="200">
        <v>323</v>
      </c>
      <c r="C408" s="12" t="s">
        <v>40</v>
      </c>
      <c r="D408" s="70">
        <v>200000</v>
      </c>
      <c r="E408" s="327">
        <v>0</v>
      </c>
      <c r="F408" s="691">
        <f t="shared" si="7"/>
        <v>0</v>
      </c>
    </row>
    <row r="409" spans="1:6">
      <c r="A409" s="428"/>
      <c r="B409" s="200"/>
      <c r="C409" s="12"/>
      <c r="D409" s="70"/>
      <c r="E409" s="327"/>
      <c r="F409" s="690"/>
    </row>
    <row r="410" spans="1:6">
      <c r="A410" s="468" t="s">
        <v>52</v>
      </c>
      <c r="B410" s="394" t="s">
        <v>671</v>
      </c>
      <c r="C410" s="391" t="s">
        <v>672</v>
      </c>
      <c r="D410" s="392">
        <v>100000</v>
      </c>
      <c r="E410" s="469">
        <v>0</v>
      </c>
      <c r="F410" s="532">
        <f t="shared" si="7"/>
        <v>0</v>
      </c>
    </row>
    <row r="411" spans="1:6">
      <c r="A411" s="428"/>
      <c r="B411" s="200"/>
      <c r="C411" s="12"/>
      <c r="D411" s="70"/>
      <c r="E411" s="327"/>
      <c r="F411" s="690"/>
    </row>
    <row r="412" spans="1:6">
      <c r="A412" s="467"/>
      <c r="B412" s="198">
        <v>32</v>
      </c>
      <c r="C412" s="171" t="s">
        <v>667</v>
      </c>
      <c r="D412" s="73">
        <v>100000</v>
      </c>
      <c r="E412" s="429">
        <v>0</v>
      </c>
      <c r="F412" s="690">
        <f t="shared" si="7"/>
        <v>0</v>
      </c>
    </row>
    <row r="413" spans="1:6">
      <c r="A413" s="428">
        <v>185</v>
      </c>
      <c r="B413" s="200">
        <v>323</v>
      </c>
      <c r="C413" s="12" t="s">
        <v>40</v>
      </c>
      <c r="D413" s="70">
        <v>100000</v>
      </c>
      <c r="E413" s="327">
        <v>0</v>
      </c>
      <c r="F413" s="691">
        <f t="shared" si="7"/>
        <v>0</v>
      </c>
    </row>
    <row r="414" spans="1:6">
      <c r="A414" s="428"/>
      <c r="B414" s="200"/>
      <c r="C414" s="12"/>
      <c r="D414" s="70"/>
      <c r="E414" s="327"/>
      <c r="F414" s="690"/>
    </row>
    <row r="415" spans="1:6" ht="40.200000000000003">
      <c r="A415" s="468" t="s">
        <v>52</v>
      </c>
      <c r="B415" s="394" t="s">
        <v>673</v>
      </c>
      <c r="C415" s="391" t="s">
        <v>674</v>
      </c>
      <c r="D415" s="392">
        <v>200000</v>
      </c>
      <c r="E415" s="469">
        <v>0</v>
      </c>
      <c r="F415" s="532">
        <f t="shared" si="7"/>
        <v>0</v>
      </c>
    </row>
    <row r="416" spans="1:6">
      <c r="A416" s="428"/>
      <c r="B416" s="200"/>
      <c r="C416" s="12"/>
      <c r="D416" s="70"/>
      <c r="E416" s="327"/>
      <c r="F416" s="690"/>
    </row>
    <row r="417" spans="1:6">
      <c r="A417" s="467"/>
      <c r="B417" s="198">
        <v>32</v>
      </c>
      <c r="C417" s="171" t="s">
        <v>34</v>
      </c>
      <c r="D417" s="73">
        <v>200000</v>
      </c>
      <c r="E417" s="429">
        <v>0</v>
      </c>
      <c r="F417" s="690">
        <f t="shared" si="7"/>
        <v>0</v>
      </c>
    </row>
    <row r="418" spans="1:6">
      <c r="A418" s="428">
        <v>186</v>
      </c>
      <c r="B418" s="200">
        <v>323</v>
      </c>
      <c r="C418" s="12" t="s">
        <v>40</v>
      </c>
      <c r="D418" s="70">
        <v>200000</v>
      </c>
      <c r="E418" s="327">
        <v>0</v>
      </c>
      <c r="F418" s="691">
        <f t="shared" si="7"/>
        <v>0</v>
      </c>
    </row>
    <row r="419" spans="1:6">
      <c r="A419" s="428"/>
      <c r="B419" s="200"/>
      <c r="C419" s="12"/>
      <c r="D419" s="70"/>
      <c r="E419" s="327"/>
      <c r="F419" s="690"/>
    </row>
    <row r="420" spans="1:6" ht="27">
      <c r="A420" s="468" t="s">
        <v>52</v>
      </c>
      <c r="B420" s="394" t="s">
        <v>690</v>
      </c>
      <c r="C420" s="391" t="s">
        <v>693</v>
      </c>
      <c r="D420" s="392">
        <v>220000</v>
      </c>
      <c r="E420" s="469">
        <v>0</v>
      </c>
      <c r="F420" s="532">
        <f t="shared" si="7"/>
        <v>0</v>
      </c>
    </row>
    <row r="421" spans="1:6">
      <c r="A421" s="428"/>
      <c r="B421" s="200"/>
      <c r="C421" s="12"/>
      <c r="D421" s="70"/>
      <c r="E421" s="327"/>
      <c r="F421" s="690"/>
    </row>
    <row r="422" spans="1:6">
      <c r="A422" s="467"/>
      <c r="B422" s="198">
        <v>32</v>
      </c>
      <c r="C422" s="171" t="s">
        <v>34</v>
      </c>
      <c r="D422" s="73">
        <v>220000</v>
      </c>
      <c r="E422" s="429">
        <v>0</v>
      </c>
      <c r="F422" s="690">
        <f t="shared" si="7"/>
        <v>0</v>
      </c>
    </row>
    <row r="423" spans="1:6">
      <c r="A423" s="428">
        <v>187</v>
      </c>
      <c r="B423" s="200">
        <v>323</v>
      </c>
      <c r="C423" s="12" t="s">
        <v>40</v>
      </c>
      <c r="D423" s="70">
        <v>220000</v>
      </c>
      <c r="E423" s="327">
        <v>0</v>
      </c>
      <c r="F423" s="691">
        <f t="shared" si="7"/>
        <v>0</v>
      </c>
    </row>
    <row r="424" spans="1:6">
      <c r="A424" s="428"/>
      <c r="B424" s="200"/>
      <c r="C424" s="12"/>
      <c r="D424" s="70"/>
      <c r="E424" s="327"/>
      <c r="F424" s="690"/>
    </row>
    <row r="425" spans="1:6">
      <c r="A425" s="468" t="s">
        <v>52</v>
      </c>
      <c r="B425" s="394" t="s">
        <v>691</v>
      </c>
      <c r="C425" s="391" t="s">
        <v>675</v>
      </c>
      <c r="D425" s="392">
        <v>50000</v>
      </c>
      <c r="E425" s="469">
        <v>0</v>
      </c>
      <c r="F425" s="532">
        <f t="shared" si="7"/>
        <v>0</v>
      </c>
    </row>
    <row r="426" spans="1:6">
      <c r="A426" s="428"/>
      <c r="B426" s="200"/>
      <c r="C426" s="12"/>
      <c r="D426" s="70"/>
      <c r="E426" s="327"/>
      <c r="F426" s="690"/>
    </row>
    <row r="427" spans="1:6">
      <c r="A427" s="467"/>
      <c r="B427" s="198">
        <v>32</v>
      </c>
      <c r="C427" s="171" t="s">
        <v>667</v>
      </c>
      <c r="D427" s="73">
        <v>50000</v>
      </c>
      <c r="E427" s="429">
        <v>0</v>
      </c>
      <c r="F427" s="690">
        <f t="shared" si="7"/>
        <v>0</v>
      </c>
    </row>
    <row r="428" spans="1:6">
      <c r="A428" s="428">
        <v>188</v>
      </c>
      <c r="B428" s="200">
        <v>323</v>
      </c>
      <c r="C428" s="12" t="s">
        <v>40</v>
      </c>
      <c r="D428" s="70">
        <v>50000</v>
      </c>
      <c r="E428" s="327">
        <v>0</v>
      </c>
      <c r="F428" s="691">
        <f t="shared" si="7"/>
        <v>0</v>
      </c>
    </row>
    <row r="429" spans="1:6">
      <c r="A429" s="428"/>
      <c r="B429" s="200"/>
      <c r="C429" s="12"/>
      <c r="D429" s="70"/>
      <c r="E429" s="327"/>
      <c r="F429" s="690"/>
    </row>
    <row r="430" spans="1:6" ht="27">
      <c r="A430" s="468" t="s">
        <v>25</v>
      </c>
      <c r="B430" s="394" t="s">
        <v>735</v>
      </c>
      <c r="C430" s="391" t="s">
        <v>736</v>
      </c>
      <c r="D430" s="392">
        <v>0</v>
      </c>
      <c r="E430" s="469">
        <f>E432</f>
        <v>110280.5</v>
      </c>
      <c r="F430" s="532">
        <v>0</v>
      </c>
    </row>
    <row r="431" spans="1:6">
      <c r="A431" s="428"/>
      <c r="B431" s="200"/>
      <c r="C431" s="12"/>
      <c r="D431" s="70"/>
      <c r="E431" s="327"/>
      <c r="F431" s="690"/>
    </row>
    <row r="432" spans="1:6" ht="27">
      <c r="A432" s="428" t="s">
        <v>738</v>
      </c>
      <c r="B432" s="198">
        <v>36</v>
      </c>
      <c r="C432" s="171" t="s">
        <v>739</v>
      </c>
      <c r="D432" s="73">
        <v>0</v>
      </c>
      <c r="E432" s="429">
        <f>E433</f>
        <v>110280.5</v>
      </c>
      <c r="F432" s="690">
        <v>0</v>
      </c>
    </row>
    <row r="433" spans="1:8" ht="27">
      <c r="A433" s="428"/>
      <c r="B433" s="200">
        <v>366</v>
      </c>
      <c r="C433" s="12" t="s">
        <v>740</v>
      </c>
      <c r="D433" s="70">
        <v>0</v>
      </c>
      <c r="E433" s="327">
        <f>E434</f>
        <v>110280.5</v>
      </c>
      <c r="F433" s="691">
        <v>0</v>
      </c>
    </row>
    <row r="434" spans="1:8" ht="27">
      <c r="A434" s="428"/>
      <c r="B434" s="200">
        <v>3662</v>
      </c>
      <c r="C434" s="12" t="s">
        <v>737</v>
      </c>
      <c r="D434" s="70"/>
      <c r="E434" s="327">
        <v>110280.5</v>
      </c>
      <c r="F434" s="690"/>
    </row>
    <row r="435" spans="1:8">
      <c r="A435" s="428"/>
      <c r="B435" s="200"/>
      <c r="C435" s="12"/>
      <c r="D435" s="70"/>
      <c r="E435" s="327"/>
      <c r="F435" s="690"/>
    </row>
    <row r="436" spans="1:8" ht="36.75" customHeight="1">
      <c r="A436" s="579" t="s">
        <v>118</v>
      </c>
      <c r="B436" s="580">
        <v>1013</v>
      </c>
      <c r="C436" s="581" t="s">
        <v>467</v>
      </c>
      <c r="D436" s="582">
        <f>D438+D443</f>
        <v>2600000</v>
      </c>
      <c r="E436" s="582">
        <f>E438+E443</f>
        <v>310562.05</v>
      </c>
      <c r="F436" s="582">
        <f>E436/D436*100</f>
        <v>11.94469423076923</v>
      </c>
    </row>
    <row r="437" spans="1:8" ht="18.75" customHeight="1">
      <c r="A437" s="421"/>
      <c r="B437" s="422"/>
      <c r="C437" s="423"/>
      <c r="D437" s="424"/>
      <c r="E437" s="424"/>
      <c r="F437" s="424"/>
    </row>
    <row r="438" spans="1:8" ht="38.25" customHeight="1">
      <c r="A438" s="308" t="s">
        <v>52</v>
      </c>
      <c r="B438" s="309" t="s">
        <v>468</v>
      </c>
      <c r="C438" s="236" t="s">
        <v>469</v>
      </c>
      <c r="D438" s="237">
        <v>100000</v>
      </c>
      <c r="E438" s="310">
        <v>0</v>
      </c>
      <c r="F438" s="237">
        <f>E438/D438*100</f>
        <v>0</v>
      </c>
    </row>
    <row r="439" spans="1:8" ht="19.5" customHeight="1">
      <c r="A439" s="211"/>
      <c r="B439" s="211"/>
      <c r="C439" s="211"/>
      <c r="D439" s="211"/>
      <c r="E439" s="201"/>
      <c r="F439" s="504"/>
    </row>
    <row r="440" spans="1:8">
      <c r="A440" s="211"/>
      <c r="B440" s="198">
        <v>32</v>
      </c>
      <c r="C440" s="199" t="s">
        <v>34</v>
      </c>
      <c r="D440" s="73">
        <v>100000</v>
      </c>
      <c r="E440" s="73">
        <v>0</v>
      </c>
      <c r="F440" s="504">
        <f t="shared" ref="F440:F446" si="8">E440/D440*100</f>
        <v>0</v>
      </c>
    </row>
    <row r="441" spans="1:8">
      <c r="A441" s="263">
        <v>189</v>
      </c>
      <c r="B441" s="200">
        <v>323</v>
      </c>
      <c r="C441" s="201" t="s">
        <v>40</v>
      </c>
      <c r="D441" s="70">
        <v>100000</v>
      </c>
      <c r="E441" s="328">
        <v>0</v>
      </c>
      <c r="F441" s="509">
        <f t="shared" si="8"/>
        <v>0</v>
      </c>
    </row>
    <row r="442" spans="1:8">
      <c r="A442" s="421"/>
      <c r="B442" s="422"/>
      <c r="C442" s="423"/>
      <c r="D442" s="424"/>
      <c r="E442" s="424"/>
      <c r="F442" s="504"/>
    </row>
    <row r="443" spans="1:8" ht="40.200000000000003">
      <c r="A443" s="308" t="s">
        <v>52</v>
      </c>
      <c r="B443" s="309" t="s">
        <v>181</v>
      </c>
      <c r="C443" s="236" t="s">
        <v>251</v>
      </c>
      <c r="D443" s="237">
        <v>2500000</v>
      </c>
      <c r="E443" s="310">
        <f>E445</f>
        <v>310562.05</v>
      </c>
      <c r="F443" s="237">
        <f t="shared" si="8"/>
        <v>12.422482</v>
      </c>
      <c r="H443" s="682"/>
    </row>
    <row r="444" spans="1:8">
      <c r="A444" s="211"/>
      <c r="B444" s="211"/>
      <c r="C444" s="211"/>
      <c r="D444" s="211"/>
      <c r="E444" s="201"/>
      <c r="F444" s="504"/>
    </row>
    <row r="445" spans="1:8" ht="14.25" customHeight="1">
      <c r="A445" s="211"/>
      <c r="B445" s="198">
        <v>38</v>
      </c>
      <c r="C445" s="199" t="s">
        <v>75</v>
      </c>
      <c r="D445" s="73">
        <v>2500000</v>
      </c>
      <c r="E445" s="73">
        <f>E446</f>
        <v>310562.05</v>
      </c>
      <c r="F445" s="504">
        <f t="shared" si="8"/>
        <v>12.422482</v>
      </c>
    </row>
    <row r="446" spans="1:8" ht="15.6" customHeight="1">
      <c r="A446" s="263">
        <v>190</v>
      </c>
      <c r="B446" s="200">
        <v>386</v>
      </c>
      <c r="C446" s="201" t="s">
        <v>429</v>
      </c>
      <c r="D446" s="70">
        <v>2500000</v>
      </c>
      <c r="E446" s="328">
        <v>310562.05</v>
      </c>
      <c r="F446" s="509">
        <f t="shared" si="8"/>
        <v>12.422482</v>
      </c>
    </row>
    <row r="447" spans="1:8" ht="28.2" customHeight="1">
      <c r="A447" s="263"/>
      <c r="B447" s="200">
        <v>3861</v>
      </c>
      <c r="C447" s="12" t="s">
        <v>741</v>
      </c>
      <c r="D447" s="70"/>
      <c r="E447" s="328">
        <v>310562.05</v>
      </c>
      <c r="F447" s="504"/>
    </row>
    <row r="448" spans="1:8" ht="14.25" customHeight="1">
      <c r="A448" s="263"/>
      <c r="B448" s="200"/>
      <c r="C448" s="201"/>
      <c r="D448" s="70"/>
      <c r="E448" s="328"/>
      <c r="F448" s="70"/>
    </row>
    <row r="449" spans="1:7" ht="50.25" customHeight="1">
      <c r="A449" s="579" t="s">
        <v>118</v>
      </c>
      <c r="B449" s="580">
        <v>1014</v>
      </c>
      <c r="C449" s="581" t="s">
        <v>372</v>
      </c>
      <c r="D449" s="582">
        <f>D451+D456+D462+D470+D475+D481+D486+D495+D501+D507+D513+D518+D523+D535+D540+D545+D550+D555</f>
        <v>10042000</v>
      </c>
      <c r="E449" s="582">
        <f>E451+E456+E462+E470+E475+E481+E486+E495+E501+E507+E513+E518+E523+E529+E535+E540+E545+E550+E555+E560</f>
        <v>11433336.589999998</v>
      </c>
      <c r="F449" s="582">
        <f>E449/D449*100</f>
        <v>113.85517416849231</v>
      </c>
    </row>
    <row r="450" spans="1:7" ht="14.25" customHeight="1">
      <c r="A450" s="3"/>
      <c r="B450" s="3"/>
      <c r="C450" s="3"/>
      <c r="D450" s="377"/>
      <c r="E450" s="326"/>
      <c r="F450" s="377"/>
    </row>
    <row r="451" spans="1:7" ht="27">
      <c r="A451" s="182" t="s">
        <v>25</v>
      </c>
      <c r="B451" s="304" t="s">
        <v>388</v>
      </c>
      <c r="C451" s="227" t="s">
        <v>389</v>
      </c>
      <c r="D451" s="323">
        <v>20000</v>
      </c>
      <c r="E451" s="323">
        <v>0</v>
      </c>
      <c r="F451" s="323">
        <f>E451/D451*100</f>
        <v>0</v>
      </c>
    </row>
    <row r="452" spans="1:7">
      <c r="A452" s="201"/>
      <c r="B452" s="201"/>
      <c r="C452" s="201"/>
      <c r="D452" s="322"/>
      <c r="E452" s="322"/>
      <c r="F452" s="686"/>
    </row>
    <row r="453" spans="1:7" ht="26.25" customHeight="1">
      <c r="A453" s="199"/>
      <c r="B453" s="198">
        <v>32</v>
      </c>
      <c r="C453" s="199" t="s">
        <v>34</v>
      </c>
      <c r="D453" s="321">
        <v>20000</v>
      </c>
      <c r="E453" s="321">
        <v>0</v>
      </c>
      <c r="F453" s="686">
        <f t="shared" ref="F453:F515" si="9">E453/D453*100</f>
        <v>0</v>
      </c>
    </row>
    <row r="454" spans="1:7">
      <c r="A454" s="263">
        <v>191</v>
      </c>
      <c r="B454" s="200">
        <v>323</v>
      </c>
      <c r="C454" s="201" t="s">
        <v>40</v>
      </c>
      <c r="D454" s="322">
        <v>20000</v>
      </c>
      <c r="E454" s="322">
        <v>0</v>
      </c>
      <c r="F454" s="758">
        <f t="shared" si="9"/>
        <v>0</v>
      </c>
    </row>
    <row r="455" spans="1:7" ht="15" customHeight="1">
      <c r="A455" s="263"/>
      <c r="B455" s="200"/>
      <c r="C455" s="201"/>
      <c r="D455" s="322"/>
      <c r="E455" s="322"/>
      <c r="F455" s="686"/>
    </row>
    <row r="456" spans="1:7" ht="66.75" customHeight="1">
      <c r="A456" s="350" t="s">
        <v>25</v>
      </c>
      <c r="B456" s="304" t="s">
        <v>390</v>
      </c>
      <c r="C456" s="227" t="s">
        <v>405</v>
      </c>
      <c r="D456" s="323">
        <v>100000</v>
      </c>
      <c r="E456" s="323">
        <f>E458</f>
        <v>11250</v>
      </c>
      <c r="F456" s="323">
        <f t="shared" si="9"/>
        <v>11.25</v>
      </c>
    </row>
    <row r="457" spans="1:7">
      <c r="A457" s="263"/>
      <c r="B457" s="200"/>
      <c r="C457" s="201"/>
      <c r="D457" s="322"/>
      <c r="E457" s="322"/>
      <c r="F457" s="686"/>
    </row>
    <row r="458" spans="1:7">
      <c r="A458" s="349"/>
      <c r="B458" s="198">
        <v>32</v>
      </c>
      <c r="C458" s="199" t="s">
        <v>34</v>
      </c>
      <c r="D458" s="321">
        <v>100000</v>
      </c>
      <c r="E458" s="321">
        <f>E459</f>
        <v>11250</v>
      </c>
      <c r="F458" s="686">
        <f t="shared" si="9"/>
        <v>11.25</v>
      </c>
    </row>
    <row r="459" spans="1:7">
      <c r="A459" s="263">
        <v>192</v>
      </c>
      <c r="B459" s="200">
        <v>323</v>
      </c>
      <c r="C459" s="201" t="s">
        <v>40</v>
      </c>
      <c r="D459" s="322">
        <v>100000</v>
      </c>
      <c r="E459" s="322">
        <f>E460</f>
        <v>11250</v>
      </c>
      <c r="F459" s="758">
        <f t="shared" si="9"/>
        <v>11.25</v>
      </c>
    </row>
    <row r="460" spans="1:7">
      <c r="A460" s="263"/>
      <c r="B460" s="200">
        <v>3237</v>
      </c>
      <c r="C460" s="201" t="s">
        <v>742</v>
      </c>
      <c r="D460" s="322"/>
      <c r="E460" s="322">
        <v>11250</v>
      </c>
      <c r="F460" s="686"/>
    </row>
    <row r="461" spans="1:7">
      <c r="A461" s="263"/>
      <c r="B461" s="200"/>
      <c r="C461" s="201"/>
      <c r="D461" s="322"/>
      <c r="E461" s="322"/>
      <c r="F461" s="686"/>
    </row>
    <row r="462" spans="1:7">
      <c r="A462" s="182" t="s">
        <v>25</v>
      </c>
      <c r="B462" s="304" t="s">
        <v>391</v>
      </c>
      <c r="C462" s="182" t="s">
        <v>325</v>
      </c>
      <c r="D462" s="323">
        <f>D464+D467</f>
        <v>250000</v>
      </c>
      <c r="E462" s="323">
        <f>E464</f>
        <v>95655.98</v>
      </c>
      <c r="F462" s="323">
        <f t="shared" si="9"/>
        <v>38.262391999999998</v>
      </c>
      <c r="G462" s="366"/>
    </row>
    <row r="463" spans="1:7">
      <c r="A463" s="201"/>
      <c r="B463" s="200"/>
      <c r="C463" s="201"/>
      <c r="D463" s="322"/>
      <c r="E463" s="322"/>
      <c r="F463" s="686"/>
    </row>
    <row r="464" spans="1:7" ht="40.200000000000003">
      <c r="A464" s="349"/>
      <c r="B464" s="198">
        <v>36</v>
      </c>
      <c r="C464" s="171" t="s">
        <v>392</v>
      </c>
      <c r="D464" s="321">
        <v>150000</v>
      </c>
      <c r="E464" s="321">
        <f>E465</f>
        <v>95655.98</v>
      </c>
      <c r="F464" s="686">
        <f t="shared" si="9"/>
        <v>63.770653333333328</v>
      </c>
    </row>
    <row r="465" spans="1:6">
      <c r="A465" s="373">
        <v>193</v>
      </c>
      <c r="B465" s="374">
        <v>368</v>
      </c>
      <c r="C465" s="375" t="s">
        <v>365</v>
      </c>
      <c r="D465" s="376">
        <v>150000</v>
      </c>
      <c r="E465" s="376">
        <f>E466</f>
        <v>95655.98</v>
      </c>
      <c r="F465" s="758">
        <f t="shared" si="9"/>
        <v>63.770653333333328</v>
      </c>
    </row>
    <row r="466" spans="1:6" ht="26.4">
      <c r="A466" s="373"/>
      <c r="B466" s="374">
        <v>3681</v>
      </c>
      <c r="C466" s="375" t="s">
        <v>743</v>
      </c>
      <c r="D466" s="376"/>
      <c r="E466" s="376">
        <v>95655.98</v>
      </c>
      <c r="F466" s="686"/>
    </row>
    <row r="467" spans="1:6">
      <c r="A467" s="349"/>
      <c r="B467" s="198">
        <v>38</v>
      </c>
      <c r="C467" s="199" t="s">
        <v>49</v>
      </c>
      <c r="D467" s="321">
        <v>100000</v>
      </c>
      <c r="E467" s="321">
        <v>0</v>
      </c>
      <c r="F467" s="686">
        <f t="shared" si="9"/>
        <v>0</v>
      </c>
    </row>
    <row r="468" spans="1:6">
      <c r="A468" s="263">
        <v>194</v>
      </c>
      <c r="B468" s="200">
        <v>381</v>
      </c>
      <c r="C468" s="201" t="s">
        <v>382</v>
      </c>
      <c r="D468" s="322">
        <v>100000</v>
      </c>
      <c r="E468" s="322">
        <v>0</v>
      </c>
      <c r="F468" s="758">
        <f t="shared" si="9"/>
        <v>0</v>
      </c>
    </row>
    <row r="469" spans="1:6">
      <c r="A469" s="263"/>
      <c r="B469" s="200"/>
      <c r="C469" s="12"/>
      <c r="D469" s="322"/>
      <c r="E469" s="322"/>
      <c r="F469" s="686"/>
    </row>
    <row r="470" spans="1:6">
      <c r="A470" s="350" t="s">
        <v>52</v>
      </c>
      <c r="B470" s="182" t="s">
        <v>352</v>
      </c>
      <c r="C470" s="182" t="s">
        <v>393</v>
      </c>
      <c r="D470" s="323">
        <v>418000</v>
      </c>
      <c r="E470" s="323">
        <v>0</v>
      </c>
      <c r="F470" s="323">
        <f t="shared" si="9"/>
        <v>0</v>
      </c>
    </row>
    <row r="471" spans="1:6" ht="12.75" customHeight="1">
      <c r="A471" s="349"/>
      <c r="B471" s="198"/>
      <c r="C471" s="171"/>
      <c r="D471" s="321"/>
      <c r="E471" s="321"/>
      <c r="F471" s="686"/>
    </row>
    <row r="472" spans="1:6">
      <c r="A472" s="349"/>
      <c r="B472" s="198">
        <v>38</v>
      </c>
      <c r="C472" s="171" t="s">
        <v>49</v>
      </c>
      <c r="D472" s="321">
        <v>418000</v>
      </c>
      <c r="E472" s="321">
        <v>0</v>
      </c>
      <c r="F472" s="686">
        <f t="shared" si="9"/>
        <v>0</v>
      </c>
    </row>
    <row r="473" spans="1:6">
      <c r="A473" s="263">
        <v>195</v>
      </c>
      <c r="B473" s="200">
        <v>382</v>
      </c>
      <c r="C473" s="201" t="s">
        <v>384</v>
      </c>
      <c r="D473" s="322">
        <v>418000</v>
      </c>
      <c r="E473" s="322">
        <v>0</v>
      </c>
      <c r="F473" s="758">
        <f t="shared" si="9"/>
        <v>0</v>
      </c>
    </row>
    <row r="474" spans="1:6">
      <c r="A474" s="349"/>
      <c r="B474" s="198"/>
      <c r="C474" s="199"/>
      <c r="D474" s="321"/>
      <c r="E474" s="321"/>
      <c r="F474" s="686"/>
    </row>
    <row r="475" spans="1:6">
      <c r="A475" s="350" t="s">
        <v>52</v>
      </c>
      <c r="B475" s="304" t="s">
        <v>353</v>
      </c>
      <c r="C475" s="182" t="s">
        <v>401</v>
      </c>
      <c r="D475" s="323">
        <v>480000</v>
      </c>
      <c r="E475" s="323">
        <f>E477</f>
        <v>362894.55</v>
      </c>
      <c r="F475" s="323">
        <f t="shared" si="9"/>
        <v>75.603031250000001</v>
      </c>
    </row>
    <row r="476" spans="1:6">
      <c r="A476" s="263"/>
      <c r="B476" s="201"/>
      <c r="C476" s="201"/>
      <c r="D476" s="322"/>
      <c r="E476" s="322"/>
      <c r="F476" s="686"/>
    </row>
    <row r="477" spans="1:6" s="187" customFormat="1">
      <c r="A477" s="349"/>
      <c r="B477" s="198">
        <v>38</v>
      </c>
      <c r="C477" s="349" t="s">
        <v>49</v>
      </c>
      <c r="D477" s="345">
        <v>480000</v>
      </c>
      <c r="E477" s="345">
        <f>E478</f>
        <v>362894.55</v>
      </c>
      <c r="F477" s="686">
        <f t="shared" si="9"/>
        <v>75.603031250000001</v>
      </c>
    </row>
    <row r="478" spans="1:6">
      <c r="A478" s="263">
        <v>196</v>
      </c>
      <c r="B478" s="200">
        <v>382</v>
      </c>
      <c r="C478" s="201" t="s">
        <v>384</v>
      </c>
      <c r="D478" s="322">
        <v>480000</v>
      </c>
      <c r="E478" s="322">
        <f>E479</f>
        <v>362894.55</v>
      </c>
      <c r="F478" s="758">
        <f t="shared" si="9"/>
        <v>75.603031250000001</v>
      </c>
    </row>
    <row r="479" spans="1:6">
      <c r="A479" s="263"/>
      <c r="B479" s="200">
        <v>3823</v>
      </c>
      <c r="C479" s="201" t="s">
        <v>744</v>
      </c>
      <c r="D479" s="322"/>
      <c r="E479" s="322">
        <v>362894.55</v>
      </c>
      <c r="F479" s="686"/>
    </row>
    <row r="480" spans="1:6">
      <c r="A480" s="263"/>
      <c r="B480" s="200"/>
      <c r="C480" s="201"/>
      <c r="D480" s="322"/>
      <c r="E480" s="322"/>
      <c r="F480" s="686"/>
    </row>
    <row r="481" spans="1:6">
      <c r="A481" s="588" t="s">
        <v>52</v>
      </c>
      <c r="B481" s="394" t="s">
        <v>354</v>
      </c>
      <c r="C481" s="589" t="s">
        <v>592</v>
      </c>
      <c r="D481" s="590">
        <v>210000</v>
      </c>
      <c r="E481" s="590">
        <v>0</v>
      </c>
      <c r="F481" s="323">
        <f t="shared" si="9"/>
        <v>0</v>
      </c>
    </row>
    <row r="482" spans="1:6">
      <c r="A482" s="263"/>
      <c r="B482" s="200"/>
      <c r="C482" s="201"/>
      <c r="D482" s="322"/>
      <c r="E482" s="322"/>
      <c r="F482" s="686"/>
    </row>
    <row r="483" spans="1:6">
      <c r="A483" s="349"/>
      <c r="B483" s="198">
        <v>38</v>
      </c>
      <c r="C483" s="199" t="s">
        <v>49</v>
      </c>
      <c r="D483" s="321">
        <v>210000</v>
      </c>
      <c r="E483" s="321">
        <v>0</v>
      </c>
      <c r="F483" s="686">
        <f t="shared" si="9"/>
        <v>0</v>
      </c>
    </row>
    <row r="484" spans="1:6">
      <c r="A484" s="263">
        <v>197</v>
      </c>
      <c r="B484" s="200">
        <v>382</v>
      </c>
      <c r="C484" s="201" t="s">
        <v>384</v>
      </c>
      <c r="D484" s="322">
        <v>210000</v>
      </c>
      <c r="E484" s="322">
        <v>0</v>
      </c>
      <c r="F484" s="758">
        <f t="shared" si="9"/>
        <v>0</v>
      </c>
    </row>
    <row r="485" spans="1:6">
      <c r="A485" s="263"/>
      <c r="B485" s="200"/>
      <c r="C485" s="201"/>
      <c r="D485" s="322"/>
      <c r="E485" s="322"/>
      <c r="F485" s="686"/>
    </row>
    <row r="486" spans="1:6" ht="27">
      <c r="A486" s="588" t="s">
        <v>52</v>
      </c>
      <c r="B486" s="589" t="s">
        <v>505</v>
      </c>
      <c r="C486" s="391" t="s">
        <v>506</v>
      </c>
      <c r="D486" s="590">
        <v>250000</v>
      </c>
      <c r="E486" s="590">
        <f>E491</f>
        <v>74265.75</v>
      </c>
      <c r="F486" s="323">
        <f t="shared" si="9"/>
        <v>29.706300000000002</v>
      </c>
    </row>
    <row r="487" spans="1:6">
      <c r="A487" s="263"/>
      <c r="B487" s="201"/>
      <c r="C487" s="201"/>
      <c r="D487" s="322"/>
      <c r="E487" s="322"/>
      <c r="F487" s="686"/>
    </row>
    <row r="488" spans="1:6">
      <c r="A488" s="349"/>
      <c r="B488" s="403">
        <v>32</v>
      </c>
      <c r="C488" s="199" t="s">
        <v>34</v>
      </c>
      <c r="D488" s="321">
        <v>250000</v>
      </c>
      <c r="E488" s="321">
        <v>0</v>
      </c>
      <c r="F488" s="686">
        <f t="shared" si="9"/>
        <v>0</v>
      </c>
    </row>
    <row r="489" spans="1:6">
      <c r="A489" s="263">
        <v>198</v>
      </c>
      <c r="B489" s="374">
        <v>323</v>
      </c>
      <c r="C489" s="201" t="s">
        <v>40</v>
      </c>
      <c r="D489" s="322">
        <v>250000</v>
      </c>
      <c r="E489" s="322">
        <v>0</v>
      </c>
      <c r="F489" s="758">
        <f t="shared" si="9"/>
        <v>0</v>
      </c>
    </row>
    <row r="490" spans="1:6">
      <c r="A490" s="263"/>
      <c r="B490" s="374"/>
      <c r="C490" s="201"/>
      <c r="D490" s="322"/>
      <c r="E490" s="322"/>
      <c r="F490" s="686"/>
    </row>
    <row r="491" spans="1:6">
      <c r="A491" s="263" t="s">
        <v>745</v>
      </c>
      <c r="B491" s="403">
        <v>38</v>
      </c>
      <c r="C491" s="199" t="s">
        <v>75</v>
      </c>
      <c r="D491" s="321">
        <v>0</v>
      </c>
      <c r="E491" s="321">
        <f>E492</f>
        <v>74265.75</v>
      </c>
      <c r="F491" s="686">
        <v>0</v>
      </c>
    </row>
    <row r="492" spans="1:6">
      <c r="A492" s="263"/>
      <c r="B492" s="374">
        <v>382</v>
      </c>
      <c r="C492" s="201" t="s">
        <v>51</v>
      </c>
      <c r="D492" s="322">
        <v>0</v>
      </c>
      <c r="E492" s="322">
        <f>E493</f>
        <v>74265.75</v>
      </c>
      <c r="F492" s="758">
        <v>0</v>
      </c>
    </row>
    <row r="493" spans="1:6">
      <c r="A493" s="263"/>
      <c r="B493" s="374">
        <v>3823</v>
      </c>
      <c r="C493" s="201" t="s">
        <v>744</v>
      </c>
      <c r="D493" s="322"/>
      <c r="E493" s="322">
        <v>74265.75</v>
      </c>
      <c r="F493" s="686"/>
    </row>
    <row r="494" spans="1:6">
      <c r="A494" s="263"/>
      <c r="B494" s="201"/>
      <c r="C494" s="201"/>
      <c r="D494" s="322"/>
      <c r="E494" s="322"/>
      <c r="F494" s="686"/>
    </row>
    <row r="495" spans="1:6" ht="27">
      <c r="A495" s="350" t="s">
        <v>52</v>
      </c>
      <c r="B495" s="304" t="s">
        <v>396</v>
      </c>
      <c r="C495" s="227" t="s">
        <v>394</v>
      </c>
      <c r="D495" s="323">
        <v>6500000</v>
      </c>
      <c r="E495" s="323">
        <f>E497</f>
        <v>9653519.1199999992</v>
      </c>
      <c r="F495" s="323">
        <f t="shared" si="9"/>
        <v>148.51567876923076</v>
      </c>
    </row>
    <row r="496" spans="1:6" ht="15" customHeight="1">
      <c r="A496" s="263"/>
      <c r="B496" s="200"/>
      <c r="C496" s="12"/>
      <c r="D496" s="322"/>
      <c r="E496" s="322"/>
      <c r="F496" s="686"/>
    </row>
    <row r="497" spans="1:6" ht="27">
      <c r="A497" s="349"/>
      <c r="B497" s="198">
        <v>42</v>
      </c>
      <c r="C497" s="171" t="s">
        <v>395</v>
      </c>
      <c r="D497" s="321">
        <v>6500000</v>
      </c>
      <c r="E497" s="321">
        <f>E498</f>
        <v>9653519.1199999992</v>
      </c>
      <c r="F497" s="686">
        <f t="shared" si="9"/>
        <v>148.51567876923076</v>
      </c>
    </row>
    <row r="498" spans="1:6" ht="15" customHeight="1">
      <c r="A498" s="263">
        <v>199</v>
      </c>
      <c r="B498" s="200">
        <v>421</v>
      </c>
      <c r="C498" s="201" t="s">
        <v>249</v>
      </c>
      <c r="D498" s="322">
        <v>6500000</v>
      </c>
      <c r="E498" s="322">
        <f>E499</f>
        <v>9653519.1199999992</v>
      </c>
      <c r="F498" s="758">
        <f t="shared" si="9"/>
        <v>148.51567876923076</v>
      </c>
    </row>
    <row r="499" spans="1:6" ht="15" customHeight="1">
      <c r="A499" s="263"/>
      <c r="B499" s="200">
        <v>4214</v>
      </c>
      <c r="C499" s="201" t="s">
        <v>249</v>
      </c>
      <c r="D499" s="322"/>
      <c r="E499" s="322">
        <v>9653519.1199999992</v>
      </c>
      <c r="F499" s="686"/>
    </row>
    <row r="500" spans="1:6" ht="15" customHeight="1">
      <c r="A500" s="326"/>
      <c r="B500" s="326"/>
      <c r="C500" s="326"/>
      <c r="D500" s="326"/>
      <c r="E500" s="326"/>
      <c r="F500" s="686"/>
    </row>
    <row r="501" spans="1:6" ht="53.4">
      <c r="A501" s="182" t="s">
        <v>52</v>
      </c>
      <c r="B501" s="182" t="s">
        <v>400</v>
      </c>
      <c r="C501" s="227" t="s">
        <v>410</v>
      </c>
      <c r="D501" s="323">
        <v>200000</v>
      </c>
      <c r="E501" s="323">
        <f>E503</f>
        <v>113750</v>
      </c>
      <c r="F501" s="323">
        <f t="shared" si="9"/>
        <v>56.875</v>
      </c>
    </row>
    <row r="502" spans="1:6">
      <c r="A502" s="201"/>
      <c r="B502" s="201"/>
      <c r="C502" s="201"/>
      <c r="D502" s="322"/>
      <c r="E502" s="322"/>
      <c r="F502" s="686"/>
    </row>
    <row r="503" spans="1:6">
      <c r="A503" s="199"/>
      <c r="B503" s="198">
        <v>32</v>
      </c>
      <c r="C503" s="199" t="s">
        <v>34</v>
      </c>
      <c r="D503" s="321">
        <v>200000</v>
      </c>
      <c r="E503" s="321">
        <f>E504</f>
        <v>113750</v>
      </c>
      <c r="F503" s="686">
        <f t="shared" si="9"/>
        <v>56.875</v>
      </c>
    </row>
    <row r="504" spans="1:6">
      <c r="A504" s="263">
        <v>200</v>
      </c>
      <c r="B504" s="200">
        <v>323</v>
      </c>
      <c r="C504" s="201" t="s">
        <v>40</v>
      </c>
      <c r="D504" s="322">
        <v>200000</v>
      </c>
      <c r="E504" s="322">
        <f>E505</f>
        <v>113750</v>
      </c>
      <c r="F504" s="758">
        <f t="shared" si="9"/>
        <v>56.875</v>
      </c>
    </row>
    <row r="505" spans="1:6">
      <c r="A505" s="263"/>
      <c r="B505" s="200">
        <v>3237</v>
      </c>
      <c r="C505" s="201" t="s">
        <v>726</v>
      </c>
      <c r="D505" s="322"/>
      <c r="E505" s="322">
        <v>113750</v>
      </c>
      <c r="F505" s="686"/>
    </row>
    <row r="506" spans="1:6">
      <c r="A506" s="201"/>
      <c r="B506" s="201"/>
      <c r="C506" s="201"/>
      <c r="D506" s="322"/>
      <c r="E506" s="322"/>
      <c r="F506" s="686"/>
    </row>
    <row r="507" spans="1:6">
      <c r="A507" s="182" t="s">
        <v>52</v>
      </c>
      <c r="B507" s="182" t="s">
        <v>430</v>
      </c>
      <c r="C507" s="182" t="s">
        <v>431</v>
      </c>
      <c r="D507" s="578">
        <v>600000</v>
      </c>
      <c r="E507" s="323">
        <f>E509</f>
        <v>813888.75</v>
      </c>
      <c r="F507" s="323">
        <f t="shared" si="9"/>
        <v>135.64812500000002</v>
      </c>
    </row>
    <row r="508" spans="1:6">
      <c r="A508" s="404"/>
      <c r="B508" s="404"/>
      <c r="C508" s="404"/>
      <c r="D508" s="405"/>
      <c r="E508" s="405"/>
      <c r="F508" s="686"/>
    </row>
    <row r="509" spans="1:6" ht="27">
      <c r="A509" s="199"/>
      <c r="B509" s="403">
        <v>42</v>
      </c>
      <c r="C509" s="171" t="s">
        <v>397</v>
      </c>
      <c r="D509" s="321">
        <v>600000</v>
      </c>
      <c r="E509" s="321">
        <f>E510</f>
        <v>813888.75</v>
      </c>
      <c r="F509" s="686">
        <f t="shared" si="9"/>
        <v>135.64812500000002</v>
      </c>
    </row>
    <row r="510" spans="1:6">
      <c r="A510" s="263">
        <v>201</v>
      </c>
      <c r="B510" s="374">
        <v>422</v>
      </c>
      <c r="C510" s="201" t="s">
        <v>399</v>
      </c>
      <c r="D510" s="322">
        <v>600000</v>
      </c>
      <c r="E510" s="322">
        <f>E511</f>
        <v>813888.75</v>
      </c>
      <c r="F510" s="758">
        <f t="shared" si="9"/>
        <v>135.64812500000002</v>
      </c>
    </row>
    <row r="511" spans="1:6">
      <c r="A511" s="263"/>
      <c r="B511" s="374">
        <v>4227</v>
      </c>
      <c r="C511" s="201" t="s">
        <v>722</v>
      </c>
      <c r="D511" s="322"/>
      <c r="E511" s="322">
        <v>813888.75</v>
      </c>
      <c r="F511" s="686"/>
    </row>
    <row r="512" spans="1:6">
      <c r="A512" s="201"/>
      <c r="B512" s="201"/>
      <c r="C512" s="201"/>
      <c r="D512" s="322"/>
      <c r="E512" s="322"/>
      <c r="F512" s="686"/>
    </row>
    <row r="513" spans="1:6">
      <c r="A513" s="182" t="s">
        <v>52</v>
      </c>
      <c r="B513" s="182" t="s">
        <v>432</v>
      </c>
      <c r="C513" s="182" t="s">
        <v>433</v>
      </c>
      <c r="D513" s="323">
        <v>88000</v>
      </c>
      <c r="E513" s="323">
        <v>0</v>
      </c>
      <c r="F513" s="323">
        <f t="shared" si="9"/>
        <v>0</v>
      </c>
    </row>
    <row r="514" spans="1:6" ht="15.75" customHeight="1">
      <c r="A514" s="201"/>
      <c r="B514" s="201"/>
      <c r="C514" s="201"/>
      <c r="D514" s="322"/>
      <c r="E514" s="322"/>
      <c r="F514" s="686"/>
    </row>
    <row r="515" spans="1:6">
      <c r="A515" s="199"/>
      <c r="B515" s="198">
        <v>32</v>
      </c>
      <c r="C515" s="199" t="s">
        <v>34</v>
      </c>
      <c r="D515" s="321">
        <v>88000</v>
      </c>
      <c r="E515" s="321">
        <v>0</v>
      </c>
      <c r="F515" s="686">
        <f t="shared" si="9"/>
        <v>0</v>
      </c>
    </row>
    <row r="516" spans="1:6">
      <c r="A516" s="263">
        <v>202</v>
      </c>
      <c r="B516" s="200">
        <v>323</v>
      </c>
      <c r="C516" s="201" t="s">
        <v>40</v>
      </c>
      <c r="D516" s="322">
        <v>88000</v>
      </c>
      <c r="E516" s="322">
        <v>0</v>
      </c>
      <c r="F516" s="758">
        <f t="shared" ref="F516:F558" si="10">E516/D516*100</f>
        <v>0</v>
      </c>
    </row>
    <row r="517" spans="1:6">
      <c r="A517" s="201"/>
      <c r="B517" s="201"/>
      <c r="C517" s="201"/>
      <c r="D517" s="322"/>
      <c r="E517" s="322"/>
      <c r="F517" s="686"/>
    </row>
    <row r="518" spans="1:6" ht="40.200000000000003">
      <c r="A518" s="182" t="s">
        <v>52</v>
      </c>
      <c r="B518" s="182" t="s">
        <v>434</v>
      </c>
      <c r="C518" s="227" t="s">
        <v>435</v>
      </c>
      <c r="D518" s="323">
        <v>120000</v>
      </c>
      <c r="E518" s="323">
        <v>0</v>
      </c>
      <c r="F518" s="323">
        <f t="shared" si="10"/>
        <v>0</v>
      </c>
    </row>
    <row r="519" spans="1:6">
      <c r="A519" s="201"/>
      <c r="B519" s="201"/>
      <c r="C519" s="201"/>
      <c r="D519" s="322"/>
      <c r="E519" s="322"/>
      <c r="F519" s="686"/>
    </row>
    <row r="520" spans="1:6">
      <c r="A520" s="199"/>
      <c r="B520" s="198">
        <v>32</v>
      </c>
      <c r="C520" s="199" t="s">
        <v>34</v>
      </c>
      <c r="D520" s="321">
        <v>120000</v>
      </c>
      <c r="E520" s="321">
        <v>0</v>
      </c>
      <c r="F520" s="686">
        <f t="shared" si="10"/>
        <v>0</v>
      </c>
    </row>
    <row r="521" spans="1:6">
      <c r="A521" s="263">
        <v>203</v>
      </c>
      <c r="B521" s="200">
        <v>323</v>
      </c>
      <c r="C521" s="201" t="s">
        <v>40</v>
      </c>
      <c r="D521" s="322">
        <v>120000</v>
      </c>
      <c r="E521" s="322">
        <v>0</v>
      </c>
      <c r="F521" s="758">
        <f t="shared" si="10"/>
        <v>0</v>
      </c>
    </row>
    <row r="522" spans="1:6">
      <c r="A522" s="201"/>
      <c r="B522" s="201"/>
      <c r="C522" s="201"/>
      <c r="D522" s="322"/>
      <c r="E522" s="322"/>
      <c r="F522" s="686"/>
    </row>
    <row r="523" spans="1:6">
      <c r="A523" s="350" t="s">
        <v>52</v>
      </c>
      <c r="B523" s="182" t="s">
        <v>436</v>
      </c>
      <c r="C523" s="182" t="s">
        <v>440</v>
      </c>
      <c r="D523" s="323">
        <v>600000</v>
      </c>
      <c r="E523" s="323">
        <f>E525</f>
        <v>155375</v>
      </c>
      <c r="F523" s="323">
        <f t="shared" si="10"/>
        <v>25.895833333333336</v>
      </c>
    </row>
    <row r="524" spans="1:6">
      <c r="A524" s="263"/>
      <c r="B524" s="201"/>
      <c r="C524" s="201"/>
      <c r="D524" s="322"/>
      <c r="E524" s="322"/>
      <c r="F524" s="686"/>
    </row>
    <row r="525" spans="1:6" ht="27">
      <c r="A525" s="349"/>
      <c r="B525" s="198">
        <v>42</v>
      </c>
      <c r="C525" s="171" t="s">
        <v>397</v>
      </c>
      <c r="D525" s="321">
        <v>600000</v>
      </c>
      <c r="E525" s="321">
        <f>E526</f>
        <v>155375</v>
      </c>
      <c r="F525" s="686">
        <f t="shared" si="10"/>
        <v>25.895833333333336</v>
      </c>
    </row>
    <row r="526" spans="1:6">
      <c r="A526" s="263">
        <v>204</v>
      </c>
      <c r="B526" s="200">
        <v>422</v>
      </c>
      <c r="C526" s="12" t="s">
        <v>55</v>
      </c>
      <c r="D526" s="322">
        <v>600000</v>
      </c>
      <c r="E526" s="322">
        <f>E527</f>
        <v>155375</v>
      </c>
      <c r="F526" s="758">
        <f t="shared" si="10"/>
        <v>25.895833333333336</v>
      </c>
    </row>
    <row r="527" spans="1:6">
      <c r="A527" s="263"/>
      <c r="B527" s="200">
        <v>4227</v>
      </c>
      <c r="C527" s="12" t="s">
        <v>746</v>
      </c>
      <c r="D527" s="322"/>
      <c r="E527" s="322">
        <v>155375</v>
      </c>
      <c r="F527" s="686"/>
    </row>
    <row r="528" spans="1:6">
      <c r="A528" s="263"/>
      <c r="B528" s="200"/>
      <c r="C528" s="12"/>
      <c r="D528" s="322"/>
      <c r="E528" s="322"/>
      <c r="F528" s="686"/>
    </row>
    <row r="529" spans="1:6" ht="27">
      <c r="A529" s="588" t="s">
        <v>52</v>
      </c>
      <c r="B529" s="394" t="s">
        <v>747</v>
      </c>
      <c r="C529" s="391" t="s">
        <v>750</v>
      </c>
      <c r="D529" s="590">
        <v>0</v>
      </c>
      <c r="E529" s="590">
        <f>E531</f>
        <v>62929.62</v>
      </c>
      <c r="F529" s="323">
        <v>0</v>
      </c>
    </row>
    <row r="530" spans="1:6">
      <c r="A530" s="683"/>
      <c r="B530" s="684"/>
      <c r="C530" s="685"/>
      <c r="D530" s="686"/>
      <c r="E530" s="686"/>
      <c r="F530" s="686"/>
    </row>
    <row r="531" spans="1:6" ht="27">
      <c r="A531" s="263"/>
      <c r="B531" s="198">
        <v>36</v>
      </c>
      <c r="C531" s="171" t="s">
        <v>739</v>
      </c>
      <c r="D531" s="321">
        <v>0</v>
      </c>
      <c r="E531" s="321">
        <f>E532</f>
        <v>62929.62</v>
      </c>
      <c r="F531" s="686">
        <v>0</v>
      </c>
    </row>
    <row r="532" spans="1:6">
      <c r="A532" s="263" t="s">
        <v>748</v>
      </c>
      <c r="B532" s="200">
        <v>368</v>
      </c>
      <c r="C532" s="12" t="s">
        <v>749</v>
      </c>
      <c r="D532" s="322">
        <v>0</v>
      </c>
      <c r="E532" s="322">
        <f>E533</f>
        <v>62929.62</v>
      </c>
      <c r="F532" s="758">
        <v>0</v>
      </c>
    </row>
    <row r="533" spans="1:6" ht="27">
      <c r="A533" s="263"/>
      <c r="B533" s="200">
        <v>3681</v>
      </c>
      <c r="C533" s="12" t="s">
        <v>743</v>
      </c>
      <c r="D533" s="322"/>
      <c r="E533" s="322">
        <v>62929.62</v>
      </c>
      <c r="F533" s="686"/>
    </row>
    <row r="534" spans="1:6">
      <c r="A534" s="263"/>
      <c r="B534" s="201"/>
      <c r="C534" s="201"/>
      <c r="D534" s="322"/>
      <c r="E534" s="322"/>
      <c r="F534" s="686"/>
    </row>
    <row r="535" spans="1:6" ht="27">
      <c r="A535" s="182" t="s">
        <v>52</v>
      </c>
      <c r="B535" s="182" t="s">
        <v>441</v>
      </c>
      <c r="C535" s="227" t="s">
        <v>442</v>
      </c>
      <c r="D535" s="230">
        <v>16000</v>
      </c>
      <c r="E535" s="230">
        <v>0</v>
      </c>
      <c r="F535" s="323">
        <f t="shared" si="10"/>
        <v>0</v>
      </c>
    </row>
    <row r="536" spans="1:6" ht="15" customHeight="1">
      <c r="A536" s="201"/>
      <c r="B536" s="201"/>
      <c r="C536" s="201"/>
      <c r="D536" s="70"/>
      <c r="E536" s="70"/>
      <c r="F536" s="686"/>
    </row>
    <row r="537" spans="1:6" ht="15" customHeight="1">
      <c r="A537" s="201"/>
      <c r="B537" s="198">
        <v>38</v>
      </c>
      <c r="C537" s="171" t="s">
        <v>49</v>
      </c>
      <c r="D537" s="73">
        <v>16000</v>
      </c>
      <c r="E537" s="73">
        <v>0</v>
      </c>
      <c r="F537" s="686">
        <f t="shared" si="10"/>
        <v>0</v>
      </c>
    </row>
    <row r="538" spans="1:6" ht="15" customHeight="1">
      <c r="A538" s="263">
        <v>205</v>
      </c>
      <c r="B538" s="200">
        <v>381</v>
      </c>
      <c r="C538" s="12" t="s">
        <v>458</v>
      </c>
      <c r="D538" s="70">
        <v>16000</v>
      </c>
      <c r="E538" s="70">
        <v>0</v>
      </c>
      <c r="F538" s="758">
        <f t="shared" si="10"/>
        <v>0</v>
      </c>
    </row>
    <row r="539" spans="1:6" ht="15" customHeight="1">
      <c r="A539" s="201"/>
      <c r="B539" s="201"/>
      <c r="C539" s="201"/>
      <c r="D539" s="201"/>
      <c r="E539" s="201"/>
      <c r="F539" s="686"/>
    </row>
    <row r="540" spans="1:6" ht="18" customHeight="1">
      <c r="A540" s="182" t="s">
        <v>52</v>
      </c>
      <c r="B540" s="182" t="s">
        <v>443</v>
      </c>
      <c r="C540" s="227" t="s">
        <v>444</v>
      </c>
      <c r="D540" s="230">
        <v>45000</v>
      </c>
      <c r="E540" s="230">
        <v>0</v>
      </c>
      <c r="F540" s="323">
        <f t="shared" si="10"/>
        <v>0</v>
      </c>
    </row>
    <row r="541" spans="1:6" ht="15" customHeight="1">
      <c r="A541" s="201"/>
      <c r="B541" s="201"/>
      <c r="C541" s="201"/>
      <c r="D541" s="70"/>
      <c r="E541" s="70"/>
      <c r="F541" s="686"/>
    </row>
    <row r="542" spans="1:6" ht="15" customHeight="1">
      <c r="A542" s="263"/>
      <c r="B542" s="198">
        <v>38</v>
      </c>
      <c r="C542" s="171" t="s">
        <v>49</v>
      </c>
      <c r="D542" s="70">
        <v>45000</v>
      </c>
      <c r="E542" s="70">
        <v>0</v>
      </c>
      <c r="F542" s="686">
        <f t="shared" si="10"/>
        <v>0</v>
      </c>
    </row>
    <row r="543" spans="1:6" ht="15" customHeight="1">
      <c r="A543" s="263">
        <v>206</v>
      </c>
      <c r="B543" s="200">
        <v>381</v>
      </c>
      <c r="C543" s="12" t="s">
        <v>458</v>
      </c>
      <c r="D543" s="70">
        <v>45000</v>
      </c>
      <c r="E543" s="70">
        <v>0</v>
      </c>
      <c r="F543" s="758">
        <f t="shared" si="10"/>
        <v>0</v>
      </c>
    </row>
    <row r="544" spans="1:6">
      <c r="A544" s="263"/>
      <c r="B544" s="201"/>
      <c r="C544" s="201"/>
      <c r="D544" s="70"/>
      <c r="E544" s="70"/>
      <c r="F544" s="686"/>
    </row>
    <row r="545" spans="1:6">
      <c r="A545" s="350" t="s">
        <v>52</v>
      </c>
      <c r="B545" s="182" t="s">
        <v>445</v>
      </c>
      <c r="C545" s="182" t="s">
        <v>446</v>
      </c>
      <c r="D545" s="230">
        <v>100000</v>
      </c>
      <c r="E545" s="230">
        <v>0</v>
      </c>
      <c r="F545" s="323">
        <f t="shared" si="10"/>
        <v>0</v>
      </c>
    </row>
    <row r="546" spans="1:6">
      <c r="A546" s="263"/>
      <c r="B546" s="201"/>
      <c r="C546" s="201"/>
      <c r="D546" s="70"/>
      <c r="E546" s="70"/>
      <c r="F546" s="686"/>
    </row>
    <row r="547" spans="1:6">
      <c r="A547" s="263"/>
      <c r="B547" s="198">
        <v>38</v>
      </c>
      <c r="C547" s="171" t="s">
        <v>49</v>
      </c>
      <c r="D547" s="70">
        <v>100000</v>
      </c>
      <c r="E547" s="70">
        <v>0</v>
      </c>
      <c r="F547" s="686">
        <f t="shared" si="10"/>
        <v>0</v>
      </c>
    </row>
    <row r="548" spans="1:6">
      <c r="A548" s="263">
        <v>207</v>
      </c>
      <c r="B548" s="200">
        <v>381</v>
      </c>
      <c r="C548" s="12" t="s">
        <v>458</v>
      </c>
      <c r="D548" s="70">
        <v>100000</v>
      </c>
      <c r="E548" s="70">
        <v>0</v>
      </c>
      <c r="F548" s="758">
        <f t="shared" si="10"/>
        <v>0</v>
      </c>
    </row>
    <row r="549" spans="1:6">
      <c r="A549" s="263"/>
      <c r="B549" s="201"/>
      <c r="C549" s="201"/>
      <c r="D549" s="70"/>
      <c r="E549" s="70"/>
      <c r="F549" s="686"/>
    </row>
    <row r="550" spans="1:6">
      <c r="A550" s="350" t="s">
        <v>52</v>
      </c>
      <c r="B550" s="182" t="s">
        <v>447</v>
      </c>
      <c r="C550" s="182" t="s">
        <v>448</v>
      </c>
      <c r="D550" s="230">
        <v>20000</v>
      </c>
      <c r="E550" s="230">
        <v>0</v>
      </c>
      <c r="F550" s="323">
        <f t="shared" si="10"/>
        <v>0</v>
      </c>
    </row>
    <row r="551" spans="1:6">
      <c r="A551" s="263"/>
      <c r="B551" s="201"/>
      <c r="C551" s="201"/>
      <c r="D551" s="70"/>
      <c r="E551" s="70"/>
      <c r="F551" s="686"/>
    </row>
    <row r="552" spans="1:6">
      <c r="A552" s="263"/>
      <c r="B552" s="198">
        <v>38</v>
      </c>
      <c r="C552" s="171" t="s">
        <v>49</v>
      </c>
      <c r="D552" s="70">
        <v>20000</v>
      </c>
      <c r="E552" s="70">
        <v>0</v>
      </c>
      <c r="F552" s="686">
        <f t="shared" si="10"/>
        <v>0</v>
      </c>
    </row>
    <row r="553" spans="1:6">
      <c r="A553" s="263">
        <v>208</v>
      </c>
      <c r="B553" s="200">
        <v>381</v>
      </c>
      <c r="C553" s="12" t="s">
        <v>458</v>
      </c>
      <c r="D553" s="70">
        <v>20000</v>
      </c>
      <c r="E553" s="70">
        <v>0</v>
      </c>
      <c r="F553" s="758">
        <f t="shared" si="10"/>
        <v>0</v>
      </c>
    </row>
    <row r="554" spans="1:6">
      <c r="A554" s="263"/>
      <c r="B554" s="201"/>
      <c r="C554" s="201"/>
      <c r="D554" s="201"/>
      <c r="E554" s="201"/>
      <c r="F554" s="686"/>
    </row>
    <row r="555" spans="1:6">
      <c r="A555" s="350" t="s">
        <v>52</v>
      </c>
      <c r="B555" s="182" t="s">
        <v>449</v>
      </c>
      <c r="C555" s="182" t="s">
        <v>450</v>
      </c>
      <c r="D555" s="230">
        <v>25000</v>
      </c>
      <c r="E555" s="230">
        <v>0</v>
      </c>
      <c r="F555" s="323">
        <f t="shared" si="10"/>
        <v>0</v>
      </c>
    </row>
    <row r="556" spans="1:6">
      <c r="A556" s="263"/>
      <c r="B556" s="201"/>
      <c r="C556" s="201"/>
      <c r="D556" s="70"/>
      <c r="E556" s="70"/>
      <c r="F556" s="686"/>
    </row>
    <row r="557" spans="1:6">
      <c r="A557" s="263"/>
      <c r="B557" s="198">
        <v>38</v>
      </c>
      <c r="C557" s="171" t="s">
        <v>49</v>
      </c>
      <c r="D557" s="70">
        <v>25000</v>
      </c>
      <c r="E557" s="70">
        <v>0</v>
      </c>
      <c r="F557" s="686">
        <f t="shared" si="10"/>
        <v>0</v>
      </c>
    </row>
    <row r="558" spans="1:6">
      <c r="A558" s="263">
        <v>209</v>
      </c>
      <c r="B558" s="200">
        <v>381</v>
      </c>
      <c r="C558" s="12" t="s">
        <v>458</v>
      </c>
      <c r="D558" s="70">
        <v>25000</v>
      </c>
      <c r="E558" s="70">
        <v>0</v>
      </c>
      <c r="F558" s="758">
        <f t="shared" si="10"/>
        <v>0</v>
      </c>
    </row>
    <row r="559" spans="1:6">
      <c r="A559" s="3"/>
      <c r="B559" s="3"/>
      <c r="C559" s="3"/>
      <c r="D559" s="3"/>
      <c r="E559" s="326"/>
      <c r="F559" s="686"/>
    </row>
    <row r="560" spans="1:6">
      <c r="A560" s="589" t="s">
        <v>52</v>
      </c>
      <c r="B560" s="589" t="s">
        <v>751</v>
      </c>
      <c r="C560" s="589" t="s">
        <v>752</v>
      </c>
      <c r="D560" s="687">
        <v>0</v>
      </c>
      <c r="E560" s="687">
        <f>E562</f>
        <v>89807.82</v>
      </c>
      <c r="F560" s="323">
        <v>0</v>
      </c>
    </row>
    <row r="561" spans="1:6">
      <c r="A561" s="201"/>
      <c r="B561" s="201"/>
      <c r="C561" s="201"/>
      <c r="D561" s="688"/>
      <c r="E561" s="688"/>
      <c r="F561" s="686"/>
    </row>
    <row r="562" spans="1:6" ht="26.4" customHeight="1">
      <c r="A562" s="200"/>
      <c r="B562" s="198">
        <v>36</v>
      </c>
      <c r="C562" s="171" t="s">
        <v>739</v>
      </c>
      <c r="D562" s="689">
        <v>0</v>
      </c>
      <c r="E562" s="689">
        <f>E563</f>
        <v>89807.82</v>
      </c>
      <c r="F562" s="686">
        <v>0</v>
      </c>
    </row>
    <row r="563" spans="1:6">
      <c r="A563" s="200">
        <v>210</v>
      </c>
      <c r="B563" s="200">
        <v>368</v>
      </c>
      <c r="C563" s="201" t="s">
        <v>753</v>
      </c>
      <c r="D563" s="688">
        <v>0</v>
      </c>
      <c r="E563" s="688">
        <f>E564</f>
        <v>89807.82</v>
      </c>
      <c r="F563" s="758">
        <v>0</v>
      </c>
    </row>
    <row r="564" spans="1:6" ht="27">
      <c r="A564" s="200"/>
      <c r="B564" s="200">
        <v>3681</v>
      </c>
      <c r="C564" s="12" t="s">
        <v>743</v>
      </c>
      <c r="D564" s="688"/>
      <c r="E564" s="688">
        <v>89807.82</v>
      </c>
      <c r="F564" s="686"/>
    </row>
  </sheetData>
  <pageMargins left="0.17" right="0.51181102362204722" top="0.75" bottom="0.74803149606299213" header="0.31" footer="0.31496062992125984"/>
  <pageSetup paperSize="9" scale="87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8"/>
  <sheetViews>
    <sheetView tabSelected="1" topLeftCell="A89" workbookViewId="0">
      <selection activeCell="C94" sqref="C94"/>
    </sheetView>
  </sheetViews>
  <sheetFormatPr defaultRowHeight="14.4"/>
  <cols>
    <col min="1" max="1" width="12.33203125" customWidth="1"/>
    <col min="2" max="2" width="13.33203125" customWidth="1"/>
    <col min="3" max="3" width="13.88671875" customWidth="1"/>
    <col min="4" max="5" width="14.88671875" customWidth="1"/>
    <col min="6" max="6" width="14" customWidth="1"/>
    <col min="7" max="7" width="14" style="264" customWidth="1"/>
    <col min="8" max="8" width="15.6640625" style="264" customWidth="1"/>
    <col min="9" max="9" width="14.33203125" style="264" customWidth="1"/>
  </cols>
  <sheetData>
    <row r="1" spans="1:9" ht="15.6">
      <c r="A1" s="792" t="s">
        <v>538</v>
      </c>
      <c r="B1" s="793"/>
      <c r="C1" s="793"/>
      <c r="D1" s="793"/>
      <c r="E1" s="793"/>
      <c r="F1" s="793"/>
      <c r="G1" s="794"/>
      <c r="H1" s="794"/>
      <c r="I1" s="794"/>
    </row>
    <row r="3" spans="1:9">
      <c r="A3" s="795" t="s">
        <v>234</v>
      </c>
      <c r="B3" s="795"/>
      <c r="C3" s="795"/>
      <c r="D3" s="795"/>
      <c r="E3" s="795"/>
      <c r="F3" s="795"/>
      <c r="G3" s="794"/>
      <c r="H3" s="794"/>
      <c r="I3" s="794"/>
    </row>
    <row r="5" spans="1:9" ht="36" customHeight="1">
      <c r="A5" s="796" t="s">
        <v>875</v>
      </c>
      <c r="B5" s="796"/>
      <c r="C5" s="796"/>
      <c r="D5" s="796"/>
      <c r="E5" s="796"/>
      <c r="F5" s="796"/>
      <c r="G5" s="794"/>
      <c r="H5" s="794"/>
      <c r="I5" s="794"/>
    </row>
    <row r="6" spans="1:9" ht="16.2" thickBot="1">
      <c r="D6" s="265"/>
      <c r="E6" s="265"/>
      <c r="F6" s="265"/>
      <c r="G6" s="266"/>
    </row>
    <row r="7" spans="1:9" ht="15" thickBot="1">
      <c r="A7" s="785" t="s">
        <v>260</v>
      </c>
      <c r="B7" s="786"/>
      <c r="C7" s="786"/>
      <c r="D7" s="786"/>
      <c r="E7" s="786"/>
      <c r="F7" s="786"/>
      <c r="G7" s="786"/>
      <c r="H7" s="786"/>
      <c r="I7" s="787"/>
    </row>
    <row r="8" spans="1:9">
      <c r="A8" s="637"/>
      <c r="B8" s="788" t="s">
        <v>479</v>
      </c>
      <c r="C8" s="474"/>
      <c r="D8" s="474"/>
      <c r="E8" s="474"/>
      <c r="F8" s="540"/>
      <c r="G8" s="789"/>
      <c r="H8" s="790"/>
      <c r="I8" s="791"/>
    </row>
    <row r="9" spans="1:9" ht="24">
      <c r="A9" s="637" t="s">
        <v>261</v>
      </c>
      <c r="B9" s="788"/>
      <c r="C9" s="474" t="s">
        <v>263</v>
      </c>
      <c r="D9" s="474" t="s">
        <v>264</v>
      </c>
      <c r="E9" s="474" t="s">
        <v>265</v>
      </c>
      <c r="F9" s="474" t="s">
        <v>266</v>
      </c>
      <c r="G9" s="474" t="s">
        <v>625</v>
      </c>
      <c r="H9" s="474" t="s">
        <v>873</v>
      </c>
      <c r="I9" s="474" t="s">
        <v>874</v>
      </c>
    </row>
    <row r="10" spans="1:9" ht="15" thickBot="1">
      <c r="A10" s="541"/>
      <c r="B10" s="788"/>
      <c r="C10" s="542"/>
      <c r="D10" s="542"/>
      <c r="E10" s="542"/>
      <c r="F10" s="542"/>
      <c r="G10" s="474"/>
      <c r="H10" s="474"/>
      <c r="I10" s="474"/>
    </row>
    <row r="11" spans="1:9" ht="15" customHeight="1">
      <c r="A11" s="777"/>
      <c r="B11" s="779" t="s">
        <v>453</v>
      </c>
      <c r="C11" s="781" t="s">
        <v>454</v>
      </c>
      <c r="D11" s="781" t="s">
        <v>455</v>
      </c>
      <c r="E11" s="783" t="s">
        <v>456</v>
      </c>
      <c r="F11" s="668" t="s">
        <v>235</v>
      </c>
      <c r="G11" s="291">
        <v>70000</v>
      </c>
      <c r="H11" s="291">
        <v>46673.05</v>
      </c>
      <c r="I11" s="283">
        <f>H11/G11*100</f>
        <v>66.675785714285723</v>
      </c>
    </row>
    <row r="12" spans="1:9" ht="48" customHeight="1" thickBot="1">
      <c r="A12" s="778"/>
      <c r="B12" s="780"/>
      <c r="C12" s="782"/>
      <c r="D12" s="782"/>
      <c r="E12" s="784"/>
      <c r="F12" s="648"/>
      <c r="G12" s="649"/>
      <c r="H12" s="649"/>
      <c r="I12" s="647"/>
    </row>
    <row r="13" spans="1:9">
      <c r="A13" s="797" t="s">
        <v>322</v>
      </c>
      <c r="B13" s="779" t="s">
        <v>694</v>
      </c>
      <c r="C13" s="781" t="s">
        <v>454</v>
      </c>
      <c r="D13" s="781" t="s">
        <v>455</v>
      </c>
      <c r="E13" s="783" t="s">
        <v>645</v>
      </c>
      <c r="F13" s="644" t="s">
        <v>644</v>
      </c>
      <c r="G13" s="291">
        <v>200000</v>
      </c>
      <c r="H13" s="291">
        <v>0</v>
      </c>
      <c r="I13" s="283">
        <v>0</v>
      </c>
    </row>
    <row r="14" spans="1:9" ht="25.5" customHeight="1" thickBot="1">
      <c r="A14" s="798"/>
      <c r="B14" s="780"/>
      <c r="C14" s="782"/>
      <c r="D14" s="782"/>
      <c r="E14" s="784"/>
      <c r="F14" s="648"/>
      <c r="G14" s="649"/>
      <c r="H14" s="649"/>
      <c r="I14" s="647"/>
    </row>
    <row r="15" spans="1:9" ht="15" thickBot="1">
      <c r="A15" s="807" t="s">
        <v>267</v>
      </c>
      <c r="B15" s="808"/>
      <c r="C15" s="808"/>
      <c r="D15" s="808"/>
      <c r="E15" s="808"/>
      <c r="F15" s="809"/>
      <c r="G15" s="420">
        <f>G13+G11</f>
        <v>270000</v>
      </c>
      <c r="H15" s="420">
        <f>H11</f>
        <v>46673.05</v>
      </c>
      <c r="I15" s="650">
        <f>H15/G15*100</f>
        <v>17.286314814814816</v>
      </c>
    </row>
    <row r="16" spans="1:9" ht="15" thickBot="1">
      <c r="A16" s="645"/>
      <c r="B16" s="646"/>
      <c r="C16" s="646"/>
      <c r="D16" s="646"/>
      <c r="E16" s="646"/>
      <c r="F16" s="646"/>
      <c r="G16" s="651"/>
      <c r="H16" s="651"/>
      <c r="I16" s="651"/>
    </row>
    <row r="17" spans="1:9" ht="15" thickBot="1">
      <c r="A17" s="810" t="s">
        <v>268</v>
      </c>
      <c r="B17" s="811"/>
      <c r="C17" s="811"/>
      <c r="D17" s="811"/>
      <c r="E17" s="811"/>
      <c r="F17" s="811"/>
      <c r="G17" s="811"/>
      <c r="H17" s="811"/>
      <c r="I17" s="812"/>
    </row>
    <row r="18" spans="1:9" ht="84.6" thickBot="1">
      <c r="A18" s="681"/>
      <c r="B18" s="287" t="s">
        <v>270</v>
      </c>
      <c r="C18" s="277" t="s">
        <v>271</v>
      </c>
      <c r="D18" s="278" t="s">
        <v>272</v>
      </c>
      <c r="E18" s="278" t="s">
        <v>230</v>
      </c>
      <c r="F18" s="679" t="s">
        <v>96</v>
      </c>
      <c r="G18" s="298">
        <v>300000</v>
      </c>
      <c r="H18" s="680">
        <v>0</v>
      </c>
      <c r="I18" s="607">
        <v>0</v>
      </c>
    </row>
    <row r="19" spans="1:9" ht="33.75" hidden="1" customHeight="1" thickBot="1">
      <c r="A19" s="806" t="s">
        <v>269</v>
      </c>
      <c r="B19" s="675"/>
      <c r="C19" s="638"/>
      <c r="D19" s="280"/>
      <c r="E19" s="280"/>
      <c r="F19" s="369"/>
      <c r="G19" s="284"/>
      <c r="H19" s="358"/>
      <c r="I19" s="359"/>
    </row>
    <row r="20" spans="1:9" ht="72.599999999999994" thickBot="1">
      <c r="A20" s="806"/>
      <c r="B20" s="287" t="s">
        <v>701</v>
      </c>
      <c r="C20" s="277" t="s">
        <v>702</v>
      </c>
      <c r="D20" s="280" t="s">
        <v>272</v>
      </c>
      <c r="E20" s="280" t="s">
        <v>376</v>
      </c>
      <c r="F20" s="269" t="s">
        <v>368</v>
      </c>
      <c r="G20" s="281">
        <v>150000</v>
      </c>
      <c r="H20" s="357">
        <v>0</v>
      </c>
      <c r="I20" s="360">
        <v>0</v>
      </c>
    </row>
    <row r="21" spans="1:9" ht="60.6" thickBot="1">
      <c r="A21" s="591"/>
      <c r="B21" s="676" t="s">
        <v>705</v>
      </c>
      <c r="C21" s="669" t="s">
        <v>706</v>
      </c>
      <c r="D21" s="669" t="s">
        <v>272</v>
      </c>
      <c r="E21" s="669" t="s">
        <v>695</v>
      </c>
      <c r="F21" s="406" t="s">
        <v>419</v>
      </c>
      <c r="G21" s="670">
        <v>300000</v>
      </c>
      <c r="H21" s="592">
        <v>300000</v>
      </c>
      <c r="I21" s="478">
        <f>H21/G21*100</f>
        <v>100</v>
      </c>
    </row>
    <row r="22" spans="1:9" ht="48.6" thickBot="1">
      <c r="A22" s="677"/>
      <c r="B22" s="287" t="s">
        <v>703</v>
      </c>
      <c r="C22" s="287" t="s">
        <v>704</v>
      </c>
      <c r="D22" s="287" t="s">
        <v>272</v>
      </c>
      <c r="E22" s="287" t="s">
        <v>643</v>
      </c>
      <c r="F22" s="593" t="s">
        <v>696</v>
      </c>
      <c r="G22" s="301">
        <v>900000</v>
      </c>
      <c r="H22" s="678">
        <v>0</v>
      </c>
      <c r="I22" s="477">
        <v>0</v>
      </c>
    </row>
    <row r="23" spans="1:9" ht="15" thickBot="1">
      <c r="A23" s="799" t="s">
        <v>273</v>
      </c>
      <c r="B23" s="800"/>
      <c r="C23" s="800"/>
      <c r="D23" s="800"/>
      <c r="E23" s="800"/>
      <c r="F23" s="801"/>
      <c r="G23" s="370">
        <f>G19+G20+G21+G22</f>
        <v>1350000</v>
      </c>
      <c r="H23" s="367">
        <f>SUM(H18:H22)</f>
        <v>300000</v>
      </c>
      <c r="I23" s="368">
        <f>H23/G23*100</f>
        <v>22.222222222222221</v>
      </c>
    </row>
    <row r="24" spans="1:9" ht="15" thickBot="1">
      <c r="A24" s="799" t="s">
        <v>274</v>
      </c>
      <c r="B24" s="800"/>
      <c r="C24" s="800"/>
      <c r="D24" s="800"/>
      <c r="E24" s="800"/>
      <c r="F24" s="802"/>
      <c r="G24" s="271">
        <f>G15+G23</f>
        <v>1620000</v>
      </c>
      <c r="H24" s="271">
        <f>H23+H15</f>
        <v>346673.05</v>
      </c>
      <c r="I24" s="271">
        <f>H24/G24*100</f>
        <v>21.399570987654322</v>
      </c>
    </row>
    <row r="25" spans="1:9" ht="15" thickBot="1">
      <c r="A25" s="641"/>
      <c r="B25" s="641"/>
      <c r="C25" s="641"/>
      <c r="D25" s="641"/>
      <c r="E25" s="641"/>
      <c r="F25" s="641"/>
      <c r="G25" s="642"/>
      <c r="H25" s="642"/>
      <c r="I25" s="642"/>
    </row>
    <row r="26" spans="1:9" ht="15" thickBot="1">
      <c r="A26" s="803" t="s">
        <v>275</v>
      </c>
      <c r="B26" s="804"/>
      <c r="C26" s="804"/>
      <c r="D26" s="804"/>
      <c r="E26" s="804"/>
      <c r="F26" s="804"/>
      <c r="G26" s="804"/>
      <c r="H26" s="804"/>
      <c r="I26" s="805"/>
    </row>
    <row r="27" spans="1:9">
      <c r="A27" s="272"/>
      <c r="B27" s="273"/>
      <c r="C27" s="273"/>
      <c r="D27" s="273"/>
      <c r="E27" s="273"/>
      <c r="F27" s="273"/>
      <c r="G27" s="268"/>
      <c r="H27" s="268"/>
      <c r="I27" s="268"/>
    </row>
    <row r="28" spans="1:9" ht="24">
      <c r="A28" s="637" t="s">
        <v>261</v>
      </c>
      <c r="B28" s="474" t="s">
        <v>262</v>
      </c>
      <c r="C28" s="474" t="s">
        <v>263</v>
      </c>
      <c r="D28" s="474" t="s">
        <v>264</v>
      </c>
      <c r="E28" s="474" t="s">
        <v>265</v>
      </c>
      <c r="F28" s="474" t="s">
        <v>266</v>
      </c>
      <c r="G28" s="474" t="s">
        <v>626</v>
      </c>
      <c r="H28" s="474" t="s">
        <v>873</v>
      </c>
      <c r="I28" s="474" t="s">
        <v>874</v>
      </c>
    </row>
    <row r="29" spans="1:9" ht="15" thickBot="1">
      <c r="A29" s="274"/>
      <c r="B29" s="275"/>
      <c r="C29" s="275"/>
      <c r="D29" s="275"/>
      <c r="E29" s="275"/>
      <c r="F29" s="275"/>
      <c r="G29" s="276"/>
      <c r="H29" s="276"/>
      <c r="I29" s="276"/>
    </row>
    <row r="30" spans="1:9" ht="72.599999999999994" thickBot="1">
      <c r="A30" s="591"/>
      <c r="B30" s="277" t="s">
        <v>277</v>
      </c>
      <c r="C30" s="278" t="s">
        <v>280</v>
      </c>
      <c r="D30" s="278" t="s">
        <v>282</v>
      </c>
      <c r="E30" s="278" t="s">
        <v>139</v>
      </c>
      <c r="F30" s="278" t="s">
        <v>138</v>
      </c>
      <c r="G30" s="279">
        <v>100000</v>
      </c>
      <c r="H30" s="279">
        <v>0</v>
      </c>
      <c r="I30" s="279">
        <v>0</v>
      </c>
    </row>
    <row r="31" spans="1:9" ht="48.6" thickBot="1">
      <c r="A31" s="591"/>
      <c r="B31" s="277" t="s">
        <v>562</v>
      </c>
      <c r="C31" s="278" t="s">
        <v>563</v>
      </c>
      <c r="D31" s="278" t="s">
        <v>282</v>
      </c>
      <c r="E31" s="593" t="s">
        <v>697</v>
      </c>
      <c r="F31" s="280" t="s">
        <v>599</v>
      </c>
      <c r="G31" s="281">
        <v>190000</v>
      </c>
      <c r="H31" s="281">
        <v>0</v>
      </c>
      <c r="I31" s="281">
        <v>0</v>
      </c>
    </row>
    <row r="32" spans="1:9" ht="72.599999999999994" thickBot="1">
      <c r="A32" s="591"/>
      <c r="B32" s="277" t="s">
        <v>581</v>
      </c>
      <c r="C32" s="278" t="s">
        <v>582</v>
      </c>
      <c r="D32" s="408" t="s">
        <v>282</v>
      </c>
      <c r="E32" s="287" t="s">
        <v>590</v>
      </c>
      <c r="F32" s="280" t="s">
        <v>363</v>
      </c>
      <c r="G32" s="281">
        <v>150000</v>
      </c>
      <c r="H32" s="281">
        <v>131275</v>
      </c>
      <c r="I32" s="281">
        <f>H32/G32*100</f>
        <v>87.516666666666666</v>
      </c>
    </row>
    <row r="33" spans="1:9" ht="96.6" thickBot="1">
      <c r="A33" s="591" t="s">
        <v>276</v>
      </c>
      <c r="B33" s="277" t="s">
        <v>460</v>
      </c>
      <c r="C33" s="278" t="s">
        <v>281</v>
      </c>
      <c r="D33" s="278" t="s">
        <v>236</v>
      </c>
      <c r="E33" s="278" t="s">
        <v>283</v>
      </c>
      <c r="F33" s="280" t="s">
        <v>141</v>
      </c>
      <c r="G33" s="281">
        <v>5000000</v>
      </c>
      <c r="H33" s="281">
        <v>0</v>
      </c>
      <c r="I33" s="281">
        <v>0</v>
      </c>
    </row>
    <row r="34" spans="1:9" ht="36.6" thickBot="1">
      <c r="A34" s="591"/>
      <c r="B34" s="638" t="s">
        <v>278</v>
      </c>
      <c r="C34" s="280" t="s">
        <v>281</v>
      </c>
      <c r="D34" s="280" t="s">
        <v>236</v>
      </c>
      <c r="E34" s="280" t="s">
        <v>237</v>
      </c>
      <c r="F34" s="269" t="s">
        <v>143</v>
      </c>
      <c r="G34" s="657">
        <v>950000</v>
      </c>
      <c r="H34" s="279">
        <v>129051.56</v>
      </c>
      <c r="I34" s="298">
        <f>H34/G34*100</f>
        <v>13.584374736842106</v>
      </c>
    </row>
    <row r="35" spans="1:9" ht="48.6" thickBot="1">
      <c r="A35" s="591"/>
      <c r="B35" s="289" t="s">
        <v>279</v>
      </c>
      <c r="C35" s="289" t="s">
        <v>281</v>
      </c>
      <c r="D35" s="289" t="s">
        <v>236</v>
      </c>
      <c r="E35" s="289" t="s">
        <v>373</v>
      </c>
      <c r="F35" s="289" t="s">
        <v>145</v>
      </c>
      <c r="G35" s="356">
        <v>2500000</v>
      </c>
      <c r="H35" s="357">
        <v>73875</v>
      </c>
      <c r="I35" s="359">
        <f>H35/G35*100</f>
        <v>2.9550000000000001</v>
      </c>
    </row>
    <row r="36" spans="1:9" ht="15" thickBot="1">
      <c r="A36" s="807" t="s">
        <v>284</v>
      </c>
      <c r="B36" s="808"/>
      <c r="C36" s="808"/>
      <c r="D36" s="808"/>
      <c r="E36" s="808"/>
      <c r="F36" s="809"/>
      <c r="G36" s="420">
        <f>G30+G31+G32+G33+G34+G35</f>
        <v>8890000</v>
      </c>
      <c r="H36" s="420">
        <f>H35+H34+H33+H32+H31+H30</f>
        <v>334201.56</v>
      </c>
      <c r="I36" s="420">
        <f>H36/G36*100</f>
        <v>3.7592976377952754</v>
      </c>
    </row>
    <row r="37" spans="1:9">
      <c r="A37" s="652"/>
      <c r="B37" s="652"/>
      <c r="C37" s="652"/>
      <c r="D37" s="652"/>
      <c r="E37" s="652"/>
      <c r="F37" s="652"/>
      <c r="G37" s="653"/>
      <c r="H37" s="653"/>
      <c r="I37" s="653"/>
    </row>
    <row r="38" spans="1:9">
      <c r="A38" s="652"/>
      <c r="B38" s="652"/>
      <c r="C38" s="652"/>
      <c r="D38" s="652"/>
      <c r="E38" s="652"/>
      <c r="F38" s="652"/>
      <c r="G38" s="653"/>
      <c r="H38" s="653"/>
      <c r="I38" s="653"/>
    </row>
    <row r="39" spans="1:9">
      <c r="A39" s="652"/>
      <c r="B39" s="652"/>
      <c r="C39" s="652"/>
      <c r="D39" s="652"/>
      <c r="E39" s="652"/>
      <c r="F39" s="652"/>
      <c r="G39" s="653"/>
      <c r="H39" s="653"/>
      <c r="I39" s="653"/>
    </row>
    <row r="40" spans="1:9">
      <c r="A40" s="652"/>
      <c r="B40" s="652"/>
      <c r="C40" s="652"/>
      <c r="D40" s="652"/>
      <c r="E40" s="652"/>
      <c r="F40" s="652"/>
      <c r="G40" s="653"/>
      <c r="H40" s="653"/>
      <c r="I40" s="653"/>
    </row>
    <row r="41" spans="1:9">
      <c r="A41" s="652"/>
      <c r="B41" s="652"/>
      <c r="C41" s="652"/>
      <c r="D41" s="652"/>
      <c r="E41" s="652"/>
      <c r="F41" s="652"/>
      <c r="G41" s="653"/>
      <c r="H41" s="653"/>
      <c r="I41" s="653"/>
    </row>
    <row r="42" spans="1:9">
      <c r="A42" s="652"/>
      <c r="B42" s="652"/>
      <c r="C42" s="652"/>
      <c r="D42" s="652"/>
      <c r="E42" s="652"/>
      <c r="F42" s="652"/>
      <c r="G42" s="653"/>
      <c r="H42" s="653"/>
      <c r="I42" s="653"/>
    </row>
    <row r="43" spans="1:9">
      <c r="A43" s="652"/>
      <c r="B43" s="652"/>
      <c r="C43" s="652"/>
      <c r="D43" s="652"/>
      <c r="E43" s="652"/>
      <c r="F43" s="652"/>
      <c r="G43" s="653"/>
      <c r="H43" s="653"/>
      <c r="I43" s="653"/>
    </row>
    <row r="44" spans="1:9">
      <c r="A44" s="652"/>
      <c r="B44" s="652"/>
      <c r="C44" s="652"/>
      <c r="D44" s="652"/>
      <c r="E44" s="652"/>
      <c r="F44" s="652"/>
      <c r="G44" s="653"/>
      <c r="H44" s="653"/>
      <c r="I44" s="653"/>
    </row>
    <row r="45" spans="1:9">
      <c r="A45" s="652"/>
      <c r="B45" s="652"/>
      <c r="C45" s="652"/>
      <c r="D45" s="652"/>
      <c r="E45" s="652"/>
      <c r="F45" s="652"/>
      <c r="G45" s="653"/>
      <c r="H45" s="653"/>
      <c r="I45" s="653"/>
    </row>
    <row r="46" spans="1:9">
      <c r="A46" s="652"/>
      <c r="B46" s="652"/>
      <c r="C46" s="652"/>
      <c r="D46" s="652"/>
      <c r="E46" s="652"/>
      <c r="F46" s="652"/>
      <c r="G46" s="653"/>
      <c r="H46" s="653"/>
      <c r="I46" s="653"/>
    </row>
    <row r="47" spans="1:9" ht="15" thickBot="1">
      <c r="A47" s="652"/>
      <c r="B47" s="652"/>
      <c r="C47" s="652"/>
      <c r="D47" s="652"/>
      <c r="E47" s="652"/>
      <c r="F47" s="652"/>
      <c r="G47" s="653"/>
      <c r="H47" s="653"/>
      <c r="I47" s="653"/>
    </row>
    <row r="48" spans="1:9" ht="15" thickBot="1">
      <c r="A48" s="803" t="s">
        <v>285</v>
      </c>
      <c r="B48" s="804"/>
      <c r="C48" s="804"/>
      <c r="D48" s="804"/>
      <c r="E48" s="804"/>
      <c r="F48" s="804"/>
      <c r="G48" s="804"/>
      <c r="H48" s="804"/>
      <c r="I48" s="805"/>
    </row>
    <row r="49" spans="1:9" ht="24.6" thickBot="1">
      <c r="A49" s="603"/>
      <c r="B49" s="282"/>
      <c r="C49" s="282"/>
      <c r="D49" s="282"/>
      <c r="E49" s="282"/>
      <c r="F49" s="282"/>
      <c r="G49" s="475" t="s">
        <v>625</v>
      </c>
      <c r="H49" s="475" t="s">
        <v>873</v>
      </c>
      <c r="I49" s="476" t="s">
        <v>874</v>
      </c>
    </row>
    <row r="50" spans="1:9" ht="96.6" thickBot="1">
      <c r="A50" s="361" t="s">
        <v>286</v>
      </c>
      <c r="B50" s="287" t="s">
        <v>291</v>
      </c>
      <c r="C50" s="278" t="s">
        <v>512</v>
      </c>
      <c r="D50" s="278" t="s">
        <v>323</v>
      </c>
      <c r="E50" s="278" t="s">
        <v>497</v>
      </c>
      <c r="F50" s="278" t="s">
        <v>496</v>
      </c>
      <c r="G50" s="279">
        <v>800000</v>
      </c>
      <c r="H50" s="279">
        <v>0</v>
      </c>
      <c r="I50" s="477">
        <v>0</v>
      </c>
    </row>
    <row r="51" spans="1:9" ht="84.6" thickBot="1">
      <c r="A51" s="270"/>
      <c r="B51" s="277" t="s">
        <v>291</v>
      </c>
      <c r="C51" s="278" t="s">
        <v>566</v>
      </c>
      <c r="D51" s="278" t="s">
        <v>323</v>
      </c>
      <c r="E51" s="278" t="s">
        <v>514</v>
      </c>
      <c r="F51" s="278" t="s">
        <v>466</v>
      </c>
      <c r="G51" s="279">
        <v>500000</v>
      </c>
      <c r="H51" s="279">
        <v>0</v>
      </c>
      <c r="I51" s="477">
        <v>0</v>
      </c>
    </row>
    <row r="52" spans="1:9" ht="84.6" thickBot="1">
      <c r="A52" s="270"/>
      <c r="B52" s="277" t="s">
        <v>291</v>
      </c>
      <c r="C52" s="278" t="s">
        <v>513</v>
      </c>
      <c r="D52" s="278" t="s">
        <v>323</v>
      </c>
      <c r="E52" s="278" t="s">
        <v>604</v>
      </c>
      <c r="F52" s="278" t="s">
        <v>640</v>
      </c>
      <c r="G52" s="279">
        <v>700000</v>
      </c>
      <c r="H52" s="279">
        <v>0</v>
      </c>
      <c r="I52" s="477">
        <v>0</v>
      </c>
    </row>
    <row r="53" spans="1:9" ht="48.6" thickBot="1">
      <c r="A53" s="270"/>
      <c r="B53" s="277" t="s">
        <v>571</v>
      </c>
      <c r="C53" s="605" t="s">
        <v>572</v>
      </c>
      <c r="D53" s="605" t="s">
        <v>323</v>
      </c>
      <c r="E53" s="605" t="s">
        <v>551</v>
      </c>
      <c r="F53" s="605" t="s">
        <v>550</v>
      </c>
      <c r="G53" s="606">
        <v>200000</v>
      </c>
      <c r="H53" s="606">
        <v>0</v>
      </c>
      <c r="I53" s="607">
        <v>0</v>
      </c>
    </row>
    <row r="54" spans="1:9" ht="84.6" thickBot="1">
      <c r="A54" s="270"/>
      <c r="B54" s="287" t="s">
        <v>291</v>
      </c>
      <c r="C54" s="278" t="s">
        <v>565</v>
      </c>
      <c r="D54" s="278" t="s">
        <v>323</v>
      </c>
      <c r="E54" s="278" t="s">
        <v>564</v>
      </c>
      <c r="F54" s="278" t="s">
        <v>554</v>
      </c>
      <c r="G54" s="279">
        <v>2000000</v>
      </c>
      <c r="H54" s="279">
        <v>0</v>
      </c>
      <c r="I54" s="477">
        <v>0</v>
      </c>
    </row>
    <row r="55" spans="1:9" ht="48.6" thickBot="1">
      <c r="A55" s="270"/>
      <c r="B55" s="287" t="s">
        <v>698</v>
      </c>
      <c r="C55" s="669" t="s">
        <v>707</v>
      </c>
      <c r="D55" s="669" t="s">
        <v>323</v>
      </c>
      <c r="E55" s="669" t="s">
        <v>699</v>
      </c>
      <c r="F55" s="669" t="s">
        <v>657</v>
      </c>
      <c r="G55" s="670">
        <v>300000</v>
      </c>
      <c r="H55" s="670">
        <v>0</v>
      </c>
      <c r="I55" s="478">
        <v>0</v>
      </c>
    </row>
    <row r="56" spans="1:9">
      <c r="A56" s="361" t="s">
        <v>287</v>
      </c>
      <c r="B56" s="671"/>
      <c r="C56" s="672"/>
      <c r="D56" s="672"/>
      <c r="E56" s="672"/>
      <c r="F56" s="672"/>
      <c r="G56" s="673"/>
      <c r="H56" s="673"/>
      <c r="I56" s="674"/>
    </row>
    <row r="57" spans="1:9" ht="84.6" thickBot="1">
      <c r="A57" s="270" t="s">
        <v>288</v>
      </c>
      <c r="B57" s="667" t="s">
        <v>700</v>
      </c>
      <c r="C57" s="280" t="s">
        <v>314</v>
      </c>
      <c r="D57" s="280" t="s">
        <v>306</v>
      </c>
      <c r="E57" s="280" t="s">
        <v>309</v>
      </c>
      <c r="F57" s="280" t="s">
        <v>166</v>
      </c>
      <c r="G57" s="281">
        <v>300000</v>
      </c>
      <c r="H57" s="281">
        <v>0</v>
      </c>
      <c r="I57" s="284">
        <v>0</v>
      </c>
    </row>
    <row r="58" spans="1:9" ht="48.6" thickBot="1">
      <c r="A58" s="270"/>
      <c r="B58" s="287" t="s">
        <v>377</v>
      </c>
      <c r="C58" s="280" t="s">
        <v>299</v>
      </c>
      <c r="D58" s="280" t="s">
        <v>306</v>
      </c>
      <c r="E58" s="280" t="s">
        <v>240</v>
      </c>
      <c r="F58" s="280" t="s">
        <v>255</v>
      </c>
      <c r="G58" s="281">
        <v>200000</v>
      </c>
      <c r="H58" s="281">
        <v>0</v>
      </c>
      <c r="I58" s="360">
        <v>0</v>
      </c>
    </row>
    <row r="59" spans="1:9" ht="60.6" thickBot="1">
      <c r="A59" s="270"/>
      <c r="B59" s="287" t="s">
        <v>587</v>
      </c>
      <c r="C59" s="287" t="s">
        <v>302</v>
      </c>
      <c r="D59" s="287" t="s">
        <v>306</v>
      </c>
      <c r="E59" s="287" t="s">
        <v>515</v>
      </c>
      <c r="F59" s="287" t="s">
        <v>494</v>
      </c>
      <c r="G59" s="301">
        <v>100000</v>
      </c>
      <c r="H59" s="298">
        <v>55250</v>
      </c>
      <c r="I59" s="477">
        <f>H59/G59*100</f>
        <v>55.25</v>
      </c>
    </row>
    <row r="60" spans="1:9" ht="48.6" thickBot="1">
      <c r="A60" s="270"/>
      <c r="B60" s="640" t="s">
        <v>292</v>
      </c>
      <c r="C60" s="640" t="s">
        <v>300</v>
      </c>
      <c r="D60" s="640" t="s">
        <v>306</v>
      </c>
      <c r="E60" s="640" t="s">
        <v>170</v>
      </c>
      <c r="F60" s="640" t="s">
        <v>169</v>
      </c>
      <c r="G60" s="295">
        <v>250000</v>
      </c>
      <c r="H60" s="295">
        <v>108937.5</v>
      </c>
      <c r="I60" s="293">
        <f>H60/G60*100</f>
        <v>43.575000000000003</v>
      </c>
    </row>
    <row r="61" spans="1:9" ht="72.599999999999994" thickBot="1">
      <c r="A61" s="270"/>
      <c r="B61" s="425" t="s">
        <v>293</v>
      </c>
      <c r="C61" s="425" t="s">
        <v>301</v>
      </c>
      <c r="D61" s="425" t="s">
        <v>306</v>
      </c>
      <c r="E61" s="425" t="s">
        <v>313</v>
      </c>
      <c r="F61" s="425" t="s">
        <v>241</v>
      </c>
      <c r="G61" s="594">
        <v>150000</v>
      </c>
      <c r="H61" s="594">
        <v>0</v>
      </c>
      <c r="I61" s="301">
        <v>0</v>
      </c>
    </row>
    <row r="62" spans="1:9" ht="48.6" thickBot="1">
      <c r="A62" s="270"/>
      <c r="B62" s="287" t="s">
        <v>516</v>
      </c>
      <c r="C62" s="287" t="s">
        <v>517</v>
      </c>
      <c r="D62" s="287" t="s">
        <v>306</v>
      </c>
      <c r="E62" s="287" t="s">
        <v>650</v>
      </c>
      <c r="F62" s="287" t="s">
        <v>256</v>
      </c>
      <c r="G62" s="301">
        <v>100000</v>
      </c>
      <c r="H62" s="301">
        <v>0</v>
      </c>
      <c r="I62" s="284">
        <v>0</v>
      </c>
    </row>
    <row r="63" spans="1:9" ht="48.6" thickBot="1">
      <c r="A63" s="270"/>
      <c r="B63" s="290" t="s">
        <v>516</v>
      </c>
      <c r="C63" s="280" t="s">
        <v>517</v>
      </c>
      <c r="D63" s="280" t="s">
        <v>306</v>
      </c>
      <c r="E63" s="280" t="s">
        <v>498</v>
      </c>
      <c r="F63" s="280" t="s">
        <v>320</v>
      </c>
      <c r="G63" s="281">
        <v>500000</v>
      </c>
      <c r="H63" s="281">
        <v>0</v>
      </c>
      <c r="I63" s="360">
        <v>0</v>
      </c>
    </row>
    <row r="64" spans="1:9" ht="60.6" thickBot="1">
      <c r="A64" s="270"/>
      <c r="B64" s="287" t="s">
        <v>295</v>
      </c>
      <c r="C64" s="280" t="s">
        <v>302</v>
      </c>
      <c r="D64" s="280" t="s">
        <v>306</v>
      </c>
      <c r="E64" s="280" t="s">
        <v>374</v>
      </c>
      <c r="F64" s="286" t="s">
        <v>174</v>
      </c>
      <c r="G64" s="281">
        <v>1000000</v>
      </c>
      <c r="H64" s="357">
        <v>0</v>
      </c>
      <c r="I64" s="360">
        <v>0</v>
      </c>
    </row>
    <row r="65" spans="1:9" ht="60.75" customHeight="1" thickBot="1">
      <c r="A65" s="270"/>
      <c r="B65" s="287" t="s">
        <v>470</v>
      </c>
      <c r="C65" s="287" t="s">
        <v>314</v>
      </c>
      <c r="D65" s="287" t="s">
        <v>378</v>
      </c>
      <c r="E65" s="287" t="s">
        <v>627</v>
      </c>
      <c r="F65" s="287" t="s">
        <v>176</v>
      </c>
      <c r="G65" s="301">
        <v>4500000</v>
      </c>
      <c r="H65" s="301">
        <v>2769229.38</v>
      </c>
      <c r="I65" s="477">
        <f>H65/G65*100</f>
        <v>61.538430666666663</v>
      </c>
    </row>
    <row r="66" spans="1:9" ht="48.6" thickBot="1">
      <c r="A66" s="270"/>
      <c r="B66" s="287" t="s">
        <v>583</v>
      </c>
      <c r="C66" s="287" t="s">
        <v>517</v>
      </c>
      <c r="D66" s="287" t="s">
        <v>378</v>
      </c>
      <c r="E66" s="287" t="s">
        <v>628</v>
      </c>
      <c r="F66" s="287" t="s">
        <v>476</v>
      </c>
      <c r="G66" s="301">
        <v>150000</v>
      </c>
      <c r="H66" s="301">
        <v>0</v>
      </c>
      <c r="I66" s="477">
        <v>0</v>
      </c>
    </row>
    <row r="67" spans="1:9" ht="48.6" thickBot="1">
      <c r="A67" s="270"/>
      <c r="B67" s="287" t="s">
        <v>587</v>
      </c>
      <c r="C67" s="287" t="s">
        <v>471</v>
      </c>
      <c r="D67" s="287" t="s">
        <v>378</v>
      </c>
      <c r="E67" s="287" t="s">
        <v>540</v>
      </c>
      <c r="F67" s="287" t="s">
        <v>477</v>
      </c>
      <c r="G67" s="301">
        <v>3200000</v>
      </c>
      <c r="H67" s="301">
        <v>0</v>
      </c>
      <c r="I67" s="477">
        <v>0</v>
      </c>
    </row>
    <row r="68" spans="1:9" ht="48.6" thickBot="1">
      <c r="A68" s="270"/>
      <c r="B68" s="287" t="s">
        <v>294</v>
      </c>
      <c r="C68" s="287" t="s">
        <v>471</v>
      </c>
      <c r="D68" s="287" t="s">
        <v>378</v>
      </c>
      <c r="E68" s="287" t="s">
        <v>542</v>
      </c>
      <c r="F68" s="287" t="s">
        <v>541</v>
      </c>
      <c r="G68" s="301">
        <v>200000</v>
      </c>
      <c r="H68" s="301">
        <v>195841.05</v>
      </c>
      <c r="I68" s="477">
        <f>H68/G68*100</f>
        <v>97.920524999999998</v>
      </c>
    </row>
    <row r="69" spans="1:9" ht="48.6" thickBot="1">
      <c r="A69" s="270"/>
      <c r="B69" s="287" t="s">
        <v>294</v>
      </c>
      <c r="C69" s="287" t="s">
        <v>471</v>
      </c>
      <c r="D69" s="287" t="s">
        <v>378</v>
      </c>
      <c r="E69" s="287" t="s">
        <v>567</v>
      </c>
      <c r="F69" s="287" t="s">
        <v>543</v>
      </c>
      <c r="G69" s="301">
        <v>300000</v>
      </c>
      <c r="H69" s="301">
        <v>123125</v>
      </c>
      <c r="I69" s="477">
        <f>H69/G69*100</f>
        <v>41.041666666666664</v>
      </c>
    </row>
    <row r="70" spans="1:9" ht="48.6" thickBot="1">
      <c r="A70" s="270"/>
      <c r="B70" s="287" t="s">
        <v>587</v>
      </c>
      <c r="C70" s="287" t="s">
        <v>471</v>
      </c>
      <c r="D70" s="287" t="s">
        <v>378</v>
      </c>
      <c r="E70" s="287" t="s">
        <v>629</v>
      </c>
      <c r="F70" s="287" t="s">
        <v>463</v>
      </c>
      <c r="G70" s="301">
        <v>300000</v>
      </c>
      <c r="H70" s="301">
        <v>77242.960000000006</v>
      </c>
      <c r="I70" s="477">
        <f>H70/G70*100</f>
        <v>25.747653333333336</v>
      </c>
    </row>
    <row r="71" spans="1:9" ht="48.6" thickBot="1">
      <c r="A71" s="270"/>
      <c r="B71" s="287" t="s">
        <v>587</v>
      </c>
      <c r="C71" s="287" t="s">
        <v>471</v>
      </c>
      <c r="D71" s="287" t="s">
        <v>378</v>
      </c>
      <c r="E71" s="287" t="s">
        <v>630</v>
      </c>
      <c r="F71" s="287" t="s">
        <v>500</v>
      </c>
      <c r="G71" s="301">
        <v>300000</v>
      </c>
      <c r="H71" s="301">
        <v>0</v>
      </c>
      <c r="I71" s="477">
        <v>0</v>
      </c>
    </row>
    <row r="72" spans="1:9" ht="48.6" thickBot="1">
      <c r="A72" s="270"/>
      <c r="B72" s="287" t="s">
        <v>294</v>
      </c>
      <c r="C72" s="287" t="s">
        <v>471</v>
      </c>
      <c r="D72" s="287" t="s">
        <v>378</v>
      </c>
      <c r="E72" s="604" t="s">
        <v>568</v>
      </c>
      <c r="F72" s="287" t="s">
        <v>556</v>
      </c>
      <c r="G72" s="301">
        <v>2500000</v>
      </c>
      <c r="H72" s="301">
        <v>0</v>
      </c>
      <c r="I72" s="477">
        <v>0</v>
      </c>
    </row>
    <row r="73" spans="1:9" ht="48.6" thickBot="1">
      <c r="A73" s="285"/>
      <c r="B73" s="287" t="s">
        <v>569</v>
      </c>
      <c r="C73" s="287" t="s">
        <v>570</v>
      </c>
      <c r="D73" s="287" t="s">
        <v>306</v>
      </c>
      <c r="E73" s="287" t="s">
        <v>553</v>
      </c>
      <c r="F73" s="287" t="s">
        <v>552</v>
      </c>
      <c r="G73" s="301">
        <v>100000</v>
      </c>
      <c r="H73" s="301">
        <v>0</v>
      </c>
      <c r="I73" s="477">
        <v>0</v>
      </c>
    </row>
    <row r="74" spans="1:9" ht="84.6" thickBot="1">
      <c r="A74" s="361"/>
      <c r="B74" s="277" t="s">
        <v>296</v>
      </c>
      <c r="C74" s="278" t="s">
        <v>314</v>
      </c>
      <c r="D74" s="278" t="s">
        <v>307</v>
      </c>
      <c r="E74" s="278" t="s">
        <v>251</v>
      </c>
      <c r="F74" s="278" t="s">
        <v>181</v>
      </c>
      <c r="G74" s="279">
        <v>2500000</v>
      </c>
      <c r="H74" s="279">
        <v>310562.05</v>
      </c>
      <c r="I74" s="298">
        <f>H74/G74*100</f>
        <v>12.422482</v>
      </c>
    </row>
    <row r="75" spans="1:9" ht="15" thickBot="1">
      <c r="A75" s="396" t="s">
        <v>289</v>
      </c>
      <c r="B75" s="288"/>
      <c r="C75" s="294"/>
      <c r="D75" s="294"/>
      <c r="E75" s="639"/>
      <c r="F75" s="639"/>
      <c r="G75" s="294"/>
      <c r="H75" s="294"/>
      <c r="I75" s="292"/>
    </row>
    <row r="76" spans="1:9" ht="84.75" customHeight="1" thickBot="1">
      <c r="A76" s="591" t="s">
        <v>290</v>
      </c>
      <c r="B76" s="287" t="s">
        <v>297</v>
      </c>
      <c r="C76" s="425" t="s">
        <v>303</v>
      </c>
      <c r="D76" s="425" t="s">
        <v>306</v>
      </c>
      <c r="E76" s="425" t="s">
        <v>238</v>
      </c>
      <c r="F76" s="425" t="s">
        <v>162</v>
      </c>
      <c r="G76" s="594">
        <v>0</v>
      </c>
      <c r="H76" s="594">
        <v>0</v>
      </c>
      <c r="I76" s="301">
        <v>0</v>
      </c>
    </row>
    <row r="77" spans="1:9" ht="55.5" customHeight="1" thickBot="1">
      <c r="A77" s="270"/>
      <c r="B77" s="280" t="s">
        <v>298</v>
      </c>
      <c r="C77" s="280" t="s">
        <v>304</v>
      </c>
      <c r="D77" s="286" t="s">
        <v>306</v>
      </c>
      <c r="E77" s="280" t="s">
        <v>239</v>
      </c>
      <c r="F77" s="280" t="s">
        <v>163</v>
      </c>
      <c r="G77" s="281">
        <v>2000000</v>
      </c>
      <c r="H77" s="281">
        <v>801765.56</v>
      </c>
      <c r="I77" s="284">
        <f>H77/G77*100</f>
        <v>40.088278000000003</v>
      </c>
    </row>
    <row r="78" spans="1:9" ht="60.6" thickBot="1">
      <c r="A78" s="270"/>
      <c r="B78" s="287" t="str">
        <f>B76</f>
        <v xml:space="preserve">Poboljšanje poslovne infrastrukture i potpora poduzetnicima </v>
      </c>
      <c r="C78" s="289" t="s">
        <v>314</v>
      </c>
      <c r="D78" s="395" t="str">
        <f>D77</f>
        <v>Razvitak gospodarstva i izgradnja kap.objekata</v>
      </c>
      <c r="E78" s="289" t="s">
        <v>422</v>
      </c>
      <c r="F78" s="289" t="s">
        <v>475</v>
      </c>
      <c r="G78" s="296">
        <v>150000</v>
      </c>
      <c r="H78" s="296">
        <v>0</v>
      </c>
      <c r="I78" s="296">
        <v>0</v>
      </c>
    </row>
    <row r="79" spans="1:9" ht="60.6" thickBot="1">
      <c r="A79" s="285"/>
      <c r="B79" s="287" t="s">
        <v>297</v>
      </c>
      <c r="C79" s="287" t="s">
        <v>304</v>
      </c>
      <c r="D79" s="604" t="s">
        <v>306</v>
      </c>
      <c r="E79" s="287" t="s">
        <v>548</v>
      </c>
      <c r="F79" s="287" t="s">
        <v>547</v>
      </c>
      <c r="G79" s="301">
        <v>200000</v>
      </c>
      <c r="H79" s="301">
        <v>0</v>
      </c>
      <c r="I79" s="298">
        <v>0</v>
      </c>
    </row>
    <row r="80" spans="1:9" ht="15" thickBot="1">
      <c r="A80" s="371"/>
      <c r="B80" s="408"/>
      <c r="C80" s="408"/>
      <c r="D80" s="427"/>
      <c r="E80" s="408"/>
      <c r="F80" s="408"/>
      <c r="G80" s="426"/>
      <c r="H80" s="426"/>
      <c r="I80" s="426"/>
    </row>
    <row r="81" spans="1:9">
      <c r="A81" s="361"/>
      <c r="B81" s="290"/>
      <c r="C81" s="297"/>
      <c r="D81" s="290"/>
      <c r="E81" s="290"/>
      <c r="F81" s="302"/>
      <c r="G81" s="293"/>
      <c r="H81" s="293"/>
      <c r="I81" s="297"/>
    </row>
    <row r="82" spans="1:9" ht="60.6" thickBot="1">
      <c r="A82" s="270"/>
      <c r="B82" s="289" t="s">
        <v>375</v>
      </c>
      <c r="C82" s="289" t="s">
        <v>305</v>
      </c>
      <c r="D82" s="289" t="s">
        <v>308</v>
      </c>
      <c r="E82" s="289" t="s">
        <v>631</v>
      </c>
      <c r="F82" s="289" t="s">
        <v>161</v>
      </c>
      <c r="G82" s="296">
        <v>700000</v>
      </c>
      <c r="H82" s="296">
        <v>55865</v>
      </c>
      <c r="I82" s="296">
        <f>H82/G82*100</f>
        <v>7.980714285714285</v>
      </c>
    </row>
    <row r="83" spans="1:9" ht="72.599999999999994" thickBot="1">
      <c r="A83" s="270" t="s">
        <v>406</v>
      </c>
      <c r="B83" s="287" t="s">
        <v>381</v>
      </c>
      <c r="C83" s="288" t="s">
        <v>387</v>
      </c>
      <c r="D83" s="288" t="s">
        <v>385</v>
      </c>
      <c r="E83" s="288" t="s">
        <v>407</v>
      </c>
      <c r="F83" s="288" t="s">
        <v>352</v>
      </c>
      <c r="G83" s="291">
        <v>418000</v>
      </c>
      <c r="H83" s="291">
        <v>0</v>
      </c>
      <c r="I83" s="283">
        <v>0</v>
      </c>
    </row>
    <row r="84" spans="1:9" ht="48.6" thickBot="1">
      <c r="A84" s="270"/>
      <c r="B84" s="287" t="s">
        <v>381</v>
      </c>
      <c r="C84" s="288" t="s">
        <v>387</v>
      </c>
      <c r="D84" s="288" t="s">
        <v>385</v>
      </c>
      <c r="E84" s="288" t="s">
        <v>480</v>
      </c>
      <c r="F84" s="288" t="s">
        <v>353</v>
      </c>
      <c r="G84" s="291">
        <v>480000</v>
      </c>
      <c r="H84" s="291">
        <v>362894.55</v>
      </c>
      <c r="I84" s="283">
        <f>H84/G84*100</f>
        <v>75.603031250000001</v>
      </c>
    </row>
    <row r="85" spans="1:9" ht="48.6" thickBot="1">
      <c r="A85" s="270"/>
      <c r="B85" s="287" t="s">
        <v>381</v>
      </c>
      <c r="C85" s="288" t="s">
        <v>387</v>
      </c>
      <c r="D85" s="288" t="s">
        <v>385</v>
      </c>
      <c r="E85" s="288" t="s">
        <v>408</v>
      </c>
      <c r="F85" s="288" t="s">
        <v>354</v>
      </c>
      <c r="G85" s="291">
        <v>210000</v>
      </c>
      <c r="H85" s="291">
        <v>0</v>
      </c>
      <c r="I85" s="283">
        <v>0</v>
      </c>
    </row>
    <row r="86" spans="1:9" ht="48.6" thickBot="1">
      <c r="A86" s="270"/>
      <c r="B86" s="287" t="s">
        <v>381</v>
      </c>
      <c r="C86" s="287" t="s">
        <v>379</v>
      </c>
      <c r="D86" s="287" t="s">
        <v>385</v>
      </c>
      <c r="E86" s="287" t="s">
        <v>380</v>
      </c>
      <c r="F86" s="287" t="s">
        <v>396</v>
      </c>
      <c r="G86" s="301">
        <v>6500000</v>
      </c>
      <c r="H86" s="301">
        <v>9653519.1199999992</v>
      </c>
      <c r="I86" s="298">
        <f>H86/G86*100</f>
        <v>148.51567876923076</v>
      </c>
    </row>
    <row r="87" spans="1:9" ht="48.6" thickBot="1">
      <c r="A87" s="270"/>
      <c r="B87" s="287" t="s">
        <v>381</v>
      </c>
      <c r="C87" s="288" t="s">
        <v>379</v>
      </c>
      <c r="D87" s="288" t="s">
        <v>385</v>
      </c>
      <c r="E87" s="288" t="s">
        <v>409</v>
      </c>
      <c r="F87" s="288" t="s">
        <v>398</v>
      </c>
      <c r="G87" s="291">
        <v>0</v>
      </c>
      <c r="H87" s="291">
        <v>0</v>
      </c>
      <c r="I87" s="283">
        <v>0</v>
      </c>
    </row>
    <row r="88" spans="1:9" ht="48.6" thickBot="1">
      <c r="A88" s="270"/>
      <c r="B88" s="288" t="s">
        <v>381</v>
      </c>
      <c r="C88" s="288" t="s">
        <v>379</v>
      </c>
      <c r="D88" s="288" t="s">
        <v>385</v>
      </c>
      <c r="E88" s="288" t="s">
        <v>457</v>
      </c>
      <c r="F88" s="288" t="s">
        <v>430</v>
      </c>
      <c r="G88" s="291">
        <v>600000</v>
      </c>
      <c r="H88" s="291">
        <v>813888.75</v>
      </c>
      <c r="I88" s="283">
        <f>H88/G88*100</f>
        <v>135.64812500000002</v>
      </c>
    </row>
    <row r="89" spans="1:9" ht="48.6" thickBot="1">
      <c r="A89" s="270"/>
      <c r="B89" s="288" t="s">
        <v>381</v>
      </c>
      <c r="C89" s="288" t="s">
        <v>379</v>
      </c>
      <c r="D89" s="288" t="s">
        <v>385</v>
      </c>
      <c r="E89" s="288" t="s">
        <v>440</v>
      </c>
      <c r="F89" s="288" t="s">
        <v>436</v>
      </c>
      <c r="G89" s="301">
        <v>600000</v>
      </c>
      <c r="H89" s="301">
        <v>155375</v>
      </c>
      <c r="I89" s="301">
        <f>H89/G89*100</f>
        <v>25.895833333333336</v>
      </c>
    </row>
    <row r="90" spans="1:9" ht="15" thickBot="1">
      <c r="A90" s="807" t="s">
        <v>310</v>
      </c>
      <c r="B90" s="808"/>
      <c r="C90" s="808"/>
      <c r="D90" s="808"/>
      <c r="E90" s="808"/>
      <c r="F90" s="814"/>
      <c r="G90" s="370">
        <f>G50+G51+G52+G53+G54+G55+G57+G58+G59+G60+G61+G62+G63+G64+G65+G66+G67+G68+G69+G70+G71+G72+G73+G74+G76+G77+G78+G79+G82+G83+G84+G85+G86+G87+G88+G89</f>
        <v>33008000</v>
      </c>
      <c r="H90" s="370">
        <f>H89+H88+H87+H86+H85+H84+H83+H82+H79+H78+H77+H76+H74+H73+H72+H71+H70+H69+H68+H67+H66+H65+H64+H63+H62+H61+H60+H59+H58+H57+H55+H54+H53+H52+H51+H50</f>
        <v>15483495.920000002</v>
      </c>
      <c r="I90" s="407">
        <f>H90/G90*100</f>
        <v>46.90831289384392</v>
      </c>
    </row>
    <row r="91" spans="1:9" ht="15" thickBot="1">
      <c r="A91" s="807" t="s">
        <v>311</v>
      </c>
      <c r="B91" s="808"/>
      <c r="C91" s="808"/>
      <c r="D91" s="808"/>
      <c r="E91" s="808"/>
      <c r="F91" s="814"/>
      <c r="G91" s="397">
        <f>G90+G36</f>
        <v>41898000</v>
      </c>
      <c r="H91" s="397">
        <f>H90+H36</f>
        <v>15817697.480000002</v>
      </c>
      <c r="I91" s="398">
        <f>H91/G91*100</f>
        <v>37.752870017661948</v>
      </c>
    </row>
    <row r="92" spans="1:9" ht="15" thickBot="1">
      <c r="A92" s="807" t="s">
        <v>386</v>
      </c>
      <c r="B92" s="808"/>
      <c r="C92" s="808"/>
      <c r="D92" s="808"/>
      <c r="E92" s="808"/>
      <c r="F92" s="809"/>
      <c r="G92" s="299">
        <f>G91+G24</f>
        <v>43518000</v>
      </c>
      <c r="H92" s="300">
        <f>H91+H24</f>
        <v>16164370.530000003</v>
      </c>
      <c r="I92" s="300">
        <f>H92/G92*100</f>
        <v>37.144102509306506</v>
      </c>
    </row>
    <row r="93" spans="1:9">
      <c r="A93" s="641"/>
      <c r="B93" s="643"/>
      <c r="C93" s="643"/>
      <c r="D93" s="643"/>
      <c r="E93" s="643"/>
      <c r="F93" s="643"/>
      <c r="G93" s="642"/>
      <c r="H93" s="642"/>
      <c r="I93" s="642"/>
    </row>
    <row r="94" spans="1:9">
      <c r="A94" s="756"/>
      <c r="B94" s="757"/>
      <c r="C94" s="757"/>
      <c r="D94" s="757"/>
      <c r="E94" s="757"/>
      <c r="F94" s="757"/>
      <c r="G94" s="757"/>
      <c r="H94" s="757"/>
      <c r="I94" s="757"/>
    </row>
    <row r="95" spans="1:9">
      <c r="A95" s="813" t="s">
        <v>242</v>
      </c>
      <c r="B95" s="813"/>
      <c r="C95" s="813"/>
      <c r="D95" s="813"/>
      <c r="E95" s="813"/>
      <c r="F95" s="813"/>
      <c r="G95" s="813"/>
      <c r="H95" s="813"/>
      <c r="I95" s="813"/>
    </row>
    <row r="96" spans="1:9">
      <c r="A96" s="813" t="s">
        <v>876</v>
      </c>
      <c r="B96" s="813"/>
      <c r="C96" s="813"/>
      <c r="D96" s="813"/>
      <c r="E96" s="813"/>
      <c r="F96" s="813"/>
      <c r="G96" s="813"/>
      <c r="H96" s="813"/>
      <c r="I96" s="813"/>
    </row>
    <row r="97" spans="1:9">
      <c r="A97" s="813" t="s">
        <v>877</v>
      </c>
      <c r="B97" s="813"/>
      <c r="C97" s="813"/>
      <c r="D97" s="813"/>
      <c r="E97" s="813"/>
      <c r="F97" s="813"/>
      <c r="G97" s="813"/>
      <c r="H97" s="813"/>
      <c r="I97" s="813"/>
    </row>
    <row r="98" spans="1:9">
      <c r="A98" s="813" t="s">
        <v>879</v>
      </c>
      <c r="B98" s="816"/>
      <c r="C98" s="816"/>
      <c r="D98" s="816"/>
      <c r="E98" s="816"/>
      <c r="F98" s="816"/>
      <c r="G98" s="816"/>
      <c r="H98" s="816"/>
      <c r="I98" s="816"/>
    </row>
    <row r="99" spans="1:9">
      <c r="A99" s="124"/>
      <c r="B99" s="124"/>
      <c r="C99" s="124"/>
      <c r="D99" s="124"/>
      <c r="E99" s="124"/>
      <c r="F99" s="124"/>
      <c r="G99" s="267"/>
      <c r="H99" s="267"/>
      <c r="I99" s="267"/>
    </row>
    <row r="100" spans="1:9">
      <c r="A100" s="815" t="s">
        <v>481</v>
      </c>
      <c r="B100" s="815"/>
      <c r="C100" s="815"/>
      <c r="D100" s="815"/>
      <c r="E100" s="815"/>
      <c r="F100" s="815"/>
      <c r="G100" s="815"/>
      <c r="H100" s="815"/>
      <c r="I100" s="815"/>
    </row>
    <row r="101" spans="1:9">
      <c r="A101" s="815" t="s">
        <v>482</v>
      </c>
      <c r="B101" s="815"/>
      <c r="C101" s="815"/>
      <c r="D101" s="815"/>
      <c r="E101" s="815"/>
      <c r="F101" s="815"/>
      <c r="G101" s="815"/>
      <c r="H101" s="815"/>
      <c r="I101" s="815"/>
    </row>
    <row r="102" spans="1:9">
      <c r="A102" s="124"/>
      <c r="B102" s="124"/>
      <c r="C102" s="124"/>
      <c r="D102" s="124"/>
      <c r="E102" s="124"/>
      <c r="F102" s="124"/>
      <c r="G102" s="267"/>
      <c r="H102" s="267"/>
      <c r="I102" s="267"/>
    </row>
    <row r="103" spans="1:9">
      <c r="A103" s="124"/>
      <c r="B103" s="124"/>
      <c r="C103" s="124"/>
      <c r="D103" s="124"/>
      <c r="E103" s="124"/>
      <c r="F103" s="124"/>
      <c r="G103" s="267"/>
      <c r="H103" s="267"/>
      <c r="I103" s="267"/>
    </row>
    <row r="104" spans="1:9">
      <c r="A104" s="124"/>
      <c r="B104" s="124"/>
      <c r="C104" s="124"/>
      <c r="D104" s="124"/>
      <c r="E104" s="124"/>
      <c r="F104" s="124"/>
      <c r="G104" s="267"/>
      <c r="H104" s="267"/>
      <c r="I104" s="267"/>
    </row>
    <row r="105" spans="1:9">
      <c r="A105" s="124"/>
      <c r="B105" s="124"/>
      <c r="C105" s="124"/>
      <c r="D105" s="124"/>
      <c r="E105" s="124"/>
      <c r="F105" s="124"/>
      <c r="G105" s="267"/>
      <c r="H105" s="267"/>
      <c r="I105" s="267"/>
    </row>
    <row r="106" spans="1:9">
      <c r="A106" s="124"/>
      <c r="B106" s="124"/>
      <c r="C106" s="124"/>
      <c r="D106" s="124"/>
      <c r="E106" s="124"/>
      <c r="F106" s="124"/>
      <c r="G106" s="267"/>
      <c r="H106" s="267"/>
      <c r="I106" s="267"/>
    </row>
    <row r="107" spans="1:9">
      <c r="A107" s="124"/>
      <c r="B107" s="124"/>
      <c r="C107" s="124"/>
      <c r="D107" s="124"/>
      <c r="E107" s="124"/>
      <c r="F107" s="124"/>
      <c r="G107" s="267"/>
      <c r="H107" s="267"/>
      <c r="I107" s="267"/>
    </row>
    <row r="108" spans="1:9">
      <c r="A108" s="124"/>
      <c r="B108" s="124"/>
      <c r="C108" s="124"/>
      <c r="D108" s="124"/>
      <c r="E108" s="124"/>
      <c r="F108" s="124"/>
      <c r="G108" s="267"/>
      <c r="H108" s="267"/>
      <c r="I108" s="267"/>
    </row>
  </sheetData>
  <mergeCells count="33">
    <mergeCell ref="A100:I100"/>
    <mergeCell ref="A101:I101"/>
    <mergeCell ref="A96:I96"/>
    <mergeCell ref="A97:I97"/>
    <mergeCell ref="A98:I98"/>
    <mergeCell ref="A95:I95"/>
    <mergeCell ref="A90:F90"/>
    <mergeCell ref="A91:F91"/>
    <mergeCell ref="A92:F92"/>
    <mergeCell ref="A36:F36"/>
    <mergeCell ref="A48:I48"/>
    <mergeCell ref="A23:F23"/>
    <mergeCell ref="A24:F24"/>
    <mergeCell ref="A26:I26"/>
    <mergeCell ref="A19:A20"/>
    <mergeCell ref="A15:F15"/>
    <mergeCell ref="A17:I17"/>
    <mergeCell ref="A13:A14"/>
    <mergeCell ref="B13:B14"/>
    <mergeCell ref="C13:C14"/>
    <mergeCell ref="D13:D14"/>
    <mergeCell ref="E13:E14"/>
    <mergeCell ref="A7:I7"/>
    <mergeCell ref="B8:B10"/>
    <mergeCell ref="G8:I8"/>
    <mergeCell ref="A1:I1"/>
    <mergeCell ref="A3:I3"/>
    <mergeCell ref="A5:I5"/>
    <mergeCell ref="A11:A12"/>
    <mergeCell ref="B11:B12"/>
    <mergeCell ref="C11:C12"/>
    <mergeCell ref="D11:D12"/>
    <mergeCell ref="E11:E12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Naslovna</vt:lpstr>
      <vt:lpstr>Prihodi</vt:lpstr>
      <vt:lpstr>Rashodi</vt:lpstr>
      <vt:lpstr>Racun financiranja</vt:lpstr>
      <vt:lpstr>razdjel 1</vt:lpstr>
      <vt:lpstr>razdjel 2</vt:lpstr>
      <vt:lpstr>Plan razvojnih 2020</vt:lpstr>
    </vt:vector>
  </TitlesOfParts>
  <Company>Grad Sinj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Jasna</dc:creator>
  <cp:lastModifiedBy>grad-sinj</cp:lastModifiedBy>
  <cp:lastPrinted>2020-11-02T14:34:26Z</cp:lastPrinted>
  <dcterms:created xsi:type="dcterms:W3CDTF">2015-11-19T10:48:22Z</dcterms:created>
  <dcterms:modified xsi:type="dcterms:W3CDTF">2020-11-02T14:35:05Z</dcterms:modified>
</cp:coreProperties>
</file>